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760" yWindow="32760" windowWidth="17250" windowHeight="5925" tabRatio="819" activeTab="4"/>
  </bookViews>
  <sheets>
    <sheet name="üstgörünümveenkesit" sheetId="2" r:id="rId1"/>
    <sheet name="DEMİR DETAYI" sheetId="17" r:id="rId2"/>
    <sheet name="RİCAT VE RADYE" sheetId="16" r:id="rId3"/>
    <sheet name="DEMİRMETRAJI" sheetId="1" r:id="rId4"/>
    <sheet name="Betonmiktarhesabı" sheetId="9" r:id="rId5"/>
    <sheet name="Malzememiktarıcetveli" sheetId="11" r:id="rId6"/>
    <sheet name="Birim Fiyat Teklif Cetveli" sheetId="20" r:id="rId7"/>
  </sheets>
  <externalReferences>
    <externalReference r:id="rId8"/>
  </externalReferences>
  <definedNames>
    <definedName name="AccessDatabase" hidden="1">"C:\WINDOWS\Desktop\HAKEDİŞ\HAKEDİŞ.mdb"</definedName>
    <definedName name="Button_1">"HAKEDİŞ_Sayfa1_Listele1"</definedName>
    <definedName name="Button_2">"HAKEDİŞ_Sayfa1_Listele2"</definedName>
    <definedName name="HAKEDİŞ_Sayfa1_Listele1">[1]I.Sayfa!#REF!</definedName>
    <definedName name="HAKEDİŞ_Sayfa1_Listele2">[1]I.Sayfa!#REF!</definedName>
    <definedName name="_xlnm.Print_Area" localSheetId="4">Betonmiktarhesabı!$A$1:$I$33</definedName>
    <definedName name="_xlnm.Print_Area" localSheetId="6">'Birim Fiyat Teklif Cetveli'!$A$1:$J$26</definedName>
    <definedName name="_xlnm.Print_Area" localSheetId="1">'DEMİR DETAYI'!$A$1:$AD$43</definedName>
    <definedName name="_xlnm.Print_Area" localSheetId="3">DEMİRMETRAJI!$A$1:$R$53</definedName>
    <definedName name="_xlnm.Print_Area" localSheetId="2">'RİCAT VE RADYE'!$A$1:$P$47</definedName>
    <definedName name="_xlnm.Print_Area" localSheetId="0">üstgörünümveenkesit!$A$1:$CH$62</definedName>
  </definedNames>
  <calcPr calcId="124519" fullPrecision="0"/>
</workbook>
</file>

<file path=xl/calcChain.xml><?xml version="1.0" encoding="utf-8"?>
<calcChain xmlns="http://schemas.openxmlformats.org/spreadsheetml/2006/main">
  <c r="H8" i="20"/>
  <c r="A1"/>
  <c r="G20" i="9"/>
  <c r="G21" s="1"/>
  <c r="H15" i="1"/>
  <c r="H5"/>
  <c r="H4"/>
  <c r="I10"/>
  <c r="L9"/>
  <c r="D14" i="9"/>
  <c r="BR43" i="2"/>
  <c r="I15" i="1"/>
  <c r="L15" s="1"/>
  <c r="H12"/>
  <c r="V4" i="17"/>
  <c r="J4" i="1"/>
  <c r="P11" i="11"/>
  <c r="N36" i="1"/>
  <c r="G14" i="9"/>
  <c r="G13" i="1"/>
  <c r="H13" s="1"/>
  <c r="G11"/>
  <c r="H11" s="1"/>
  <c r="C14" i="9"/>
  <c r="F14"/>
  <c r="H14" s="1"/>
  <c r="J20" i="1"/>
  <c r="J21"/>
  <c r="I21" s="1"/>
  <c r="L21" s="1"/>
  <c r="X15" i="17"/>
  <c r="X19"/>
  <c r="X21"/>
  <c r="X35"/>
  <c r="V40"/>
  <c r="J5" i="1"/>
  <c r="I37" i="2"/>
  <c r="M35"/>
  <c r="J25"/>
  <c r="J4"/>
  <c r="BI4"/>
  <c r="BI25"/>
  <c r="I16" i="1"/>
  <c r="I18"/>
  <c r="L18" s="1"/>
  <c r="C15" i="9"/>
  <c r="F15" s="1"/>
  <c r="H15" s="1"/>
  <c r="H13"/>
  <c r="D20"/>
  <c r="D21"/>
  <c r="C21"/>
  <c r="C20"/>
  <c r="F20"/>
  <c r="H20" s="1"/>
  <c r="G18"/>
  <c r="C18"/>
  <c r="C19"/>
  <c r="F19" s="1"/>
  <c r="H19" s="1"/>
  <c r="D18"/>
  <c r="D19"/>
  <c r="G9"/>
  <c r="E9"/>
  <c r="E12" s="1"/>
  <c r="C9"/>
  <c r="C12" s="1"/>
  <c r="G8"/>
  <c r="E8"/>
  <c r="E11" s="1"/>
  <c r="D8"/>
  <c r="D9" s="1"/>
  <c r="D12" s="1"/>
  <c r="C8"/>
  <c r="C11" s="1"/>
  <c r="G7"/>
  <c r="D7"/>
  <c r="C7"/>
  <c r="F7"/>
  <c r="H7" s="1"/>
  <c r="G6"/>
  <c r="D6"/>
  <c r="H29" i="1"/>
  <c r="H28"/>
  <c r="AH3" i="2"/>
  <c r="AD3"/>
  <c r="M6" i="16"/>
  <c r="N6" s="1"/>
  <c r="C27"/>
  <c r="J26" i="1"/>
  <c r="J27" s="1"/>
  <c r="C32" i="16"/>
  <c r="M4"/>
  <c r="D34" i="17"/>
  <c r="Z35"/>
  <c r="I25" i="1"/>
  <c r="L25"/>
  <c r="I24"/>
  <c r="L24" s="1"/>
  <c r="R37"/>
  <c r="R39"/>
  <c r="K37"/>
  <c r="K39"/>
  <c r="J16"/>
  <c r="J19"/>
  <c r="I34"/>
  <c r="I35" s="1"/>
  <c r="L35" s="1"/>
  <c r="H33"/>
  <c r="H32"/>
  <c r="G15" i="9"/>
  <c r="C17"/>
  <c r="F17" s="1"/>
  <c r="C16"/>
  <c r="F16"/>
  <c r="H16" s="1"/>
  <c r="G11"/>
  <c r="G12"/>
  <c r="G5"/>
  <c r="G4"/>
  <c r="D4"/>
  <c r="C4"/>
  <c r="C6"/>
  <c r="F6" s="1"/>
  <c r="H6" s="1"/>
  <c r="AC22" i="17"/>
  <c r="AC20"/>
  <c r="Z9"/>
  <c r="J6" i="1"/>
  <c r="G9"/>
  <c r="G10"/>
  <c r="H8"/>
  <c r="M8"/>
  <c r="G7"/>
  <c r="G6"/>
  <c r="H6" s="1"/>
  <c r="F10"/>
  <c r="F9"/>
  <c r="F8"/>
  <c r="F7"/>
  <c r="F6"/>
  <c r="F4"/>
  <c r="F5"/>
  <c r="M17" i="17"/>
  <c r="N20"/>
  <c r="T5" s="1"/>
  <c r="T3" s="1"/>
  <c r="I4" i="1" s="1"/>
  <c r="O4" s="1"/>
  <c r="O37" s="1"/>
  <c r="O39" s="1"/>
  <c r="T41" i="17"/>
  <c r="T39" s="1"/>
  <c r="I5" i="1" s="1"/>
  <c r="M5" s="1"/>
  <c r="BJ53" i="2"/>
  <c r="A12"/>
  <c r="I31" i="1"/>
  <c r="L31" s="1"/>
  <c r="BO12" i="2"/>
  <c r="I30" i="1"/>
  <c r="L30"/>
  <c r="BN50" i="2"/>
  <c r="BJ12"/>
  <c r="I12"/>
  <c r="V39"/>
  <c r="V49"/>
  <c r="AN20"/>
  <c r="AN8"/>
  <c r="AO12"/>
  <c r="V44"/>
  <c r="AJ12"/>
  <c r="H2" i="11"/>
  <c r="E2" i="9"/>
  <c r="G16"/>
  <c r="G17" s="1"/>
  <c r="F2" i="1"/>
  <c r="M36"/>
  <c r="O36"/>
  <c r="P36"/>
  <c r="Q36"/>
  <c r="R36"/>
  <c r="K45"/>
  <c r="F24" i="9" s="1"/>
  <c r="K36" i="1"/>
  <c r="J22"/>
  <c r="I22"/>
  <c r="L22" s="1"/>
  <c r="G19" i="9"/>
  <c r="Q37" i="1"/>
  <c r="Q39"/>
  <c r="I19"/>
  <c r="L19" s="1"/>
  <c r="I17"/>
  <c r="L17"/>
  <c r="D15" i="9"/>
  <c r="D16"/>
  <c r="D17"/>
  <c r="L16" i="1"/>
  <c r="H21"/>
  <c r="H22" s="1"/>
  <c r="H23" s="1"/>
  <c r="F18" i="9"/>
  <c r="H18" s="1"/>
  <c r="C20" i="17"/>
  <c r="J23" i="1"/>
  <c r="I23" s="1"/>
  <c r="P37"/>
  <c r="P39"/>
  <c r="N37"/>
  <c r="N39"/>
  <c r="AB21" i="17"/>
  <c r="I20" i="1"/>
  <c r="L20" s="1"/>
  <c r="F21" i="9"/>
  <c r="H21" s="1"/>
  <c r="J18" i="1"/>
  <c r="J17"/>
  <c r="H14"/>
  <c r="F4" i="9"/>
  <c r="H4" s="1"/>
  <c r="C5"/>
  <c r="C10" s="1"/>
  <c r="F10" s="1"/>
  <c r="I10" s="1"/>
  <c r="D5"/>
  <c r="D10" s="1"/>
  <c r="F5"/>
  <c r="H5" s="1"/>
  <c r="B13" i="17"/>
  <c r="I6" i="1" s="1"/>
  <c r="F12" i="9" l="1"/>
  <c r="I12" s="1"/>
  <c r="L23" i="1"/>
  <c r="H17" i="9"/>
  <c r="M6" i="1"/>
  <c r="M37" s="1"/>
  <c r="M39" s="1"/>
  <c r="K41" s="1"/>
  <c r="P8" i="11" s="1"/>
  <c r="H10" i="20" s="1"/>
  <c r="H10" i="1"/>
  <c r="L10" s="1"/>
  <c r="L34"/>
  <c r="I32"/>
  <c r="AC13" i="17"/>
  <c r="D11" i="9"/>
  <c r="F11" s="1"/>
  <c r="I11" s="1"/>
  <c r="I22" s="1"/>
  <c r="P6" i="11" s="1"/>
  <c r="H6" i="20" s="1"/>
  <c r="F9" i="9"/>
  <c r="H9" s="1"/>
  <c r="J28" i="1"/>
  <c r="F8" i="9"/>
  <c r="H8" s="1"/>
  <c r="H22" s="1"/>
  <c r="P5" i="11" s="1"/>
  <c r="H7" i="20" s="1"/>
  <c r="J29" i="1"/>
  <c r="I29" s="1"/>
  <c r="L29" s="1"/>
  <c r="H11" i="20" l="1"/>
  <c r="I33" i="1"/>
  <c r="L33" s="1"/>
  <c r="L32"/>
  <c r="I26"/>
  <c r="L26" s="1"/>
  <c r="I27"/>
  <c r="L27" s="1"/>
  <c r="L36" s="1"/>
  <c r="I28"/>
  <c r="L28" s="1"/>
  <c r="L37" s="1"/>
  <c r="L39" s="1"/>
  <c r="K40" s="1"/>
  <c r="P7" i="11" s="1"/>
  <c r="H9" i="20" s="1"/>
  <c r="H12" s="1"/>
</calcChain>
</file>

<file path=xl/sharedStrings.xml><?xml version="1.0" encoding="utf-8"?>
<sst xmlns="http://schemas.openxmlformats.org/spreadsheetml/2006/main" count="447" uniqueCount="238">
  <si>
    <t>BETONARME DEMİR METRAJ ÇİZELGESİ</t>
  </si>
  <si>
    <t>Çap</t>
  </si>
  <si>
    <t>Adet</t>
  </si>
  <si>
    <t>Tek Boy</t>
  </si>
  <si>
    <t>Demir No</t>
  </si>
  <si>
    <t>Demiri</t>
  </si>
  <si>
    <t>a</t>
  </si>
  <si>
    <t>b</t>
  </si>
  <si>
    <t>c</t>
  </si>
  <si>
    <t>t</t>
  </si>
  <si>
    <t>g</t>
  </si>
  <si>
    <t>d</t>
  </si>
  <si>
    <t>TOPLAM BOY(Metre)</t>
  </si>
  <si>
    <t>1 Metre Demirin Ağırlığı (Kg)</t>
  </si>
  <si>
    <t>TOPLAM AĞIRLIK(Kg)</t>
  </si>
  <si>
    <t>YÜKLENİCİ</t>
  </si>
  <si>
    <t>!</t>
  </si>
  <si>
    <t>h=</t>
  </si>
  <si>
    <t>d=</t>
  </si>
  <si>
    <t>L=</t>
  </si>
  <si>
    <t>Aralık</t>
  </si>
  <si>
    <t>S</t>
  </si>
  <si>
    <t>m</t>
  </si>
  <si>
    <t>i=</t>
  </si>
  <si>
    <t>n</t>
  </si>
  <si>
    <t>o</t>
  </si>
  <si>
    <t>f1</t>
  </si>
  <si>
    <t>g1</t>
  </si>
  <si>
    <t>p1</t>
  </si>
  <si>
    <t>p2</t>
  </si>
  <si>
    <t>g2</t>
  </si>
  <si>
    <t>L</t>
  </si>
  <si>
    <t>h</t>
  </si>
  <si>
    <t>Dolgu yüksekliği</t>
  </si>
  <si>
    <t>e</t>
  </si>
  <si>
    <t>f2</t>
  </si>
  <si>
    <t>f3</t>
  </si>
  <si>
    <t>f4</t>
  </si>
  <si>
    <t>kısım</t>
  </si>
  <si>
    <t>K</t>
  </si>
  <si>
    <t>ÖLÇÜLER</t>
  </si>
  <si>
    <t>metre</t>
  </si>
  <si>
    <t>MANSAP</t>
  </si>
  <si>
    <t>MEMBA</t>
  </si>
  <si>
    <t>BÖLÜM</t>
  </si>
  <si>
    <t>MEMBA-RADYE</t>
  </si>
  <si>
    <t>MANSAP-RADYE</t>
  </si>
  <si>
    <t>MEMBA-PARAFUY</t>
  </si>
  <si>
    <t>MANSAP-PARAFUY</t>
  </si>
  <si>
    <t>MEMBA-BORDÜR ETRİYESİ</t>
  </si>
  <si>
    <t>MANSAP-BORDÜR ETRİYESİ</t>
  </si>
  <si>
    <t>MEMBA - KANAT DUVARI  RADYESİ</t>
  </si>
  <si>
    <t>MANSAP - KANAT DUVARI  RADYESİ</t>
  </si>
  <si>
    <t>SUYUN AKIŞ YÖNÜ VE EĞİMİ</t>
  </si>
  <si>
    <t>(EĞİM)</t>
  </si>
  <si>
    <t xml:space="preserve">MENFEZİN YERİ: </t>
  </si>
  <si>
    <t>m3</t>
  </si>
  <si>
    <t>ton</t>
  </si>
  <si>
    <t>BİRİMİ</t>
  </si>
  <si>
    <t>SANAT YAPISININ YERİ:</t>
  </si>
  <si>
    <t>Menfezin Yeri:</t>
  </si>
  <si>
    <t>Sıra no:</t>
  </si>
  <si>
    <t>Menfez Kısmı</t>
  </si>
  <si>
    <t>Kenar1                               (m)</t>
  </si>
  <si>
    <t>Kenar2                              (m)</t>
  </si>
  <si>
    <t>Yamuk Yüzey Yüksekliği                           (m)</t>
  </si>
  <si>
    <t>Yüzey Alanı                                                               (m2)</t>
  </si>
  <si>
    <t>Kalınlık                       (m)</t>
  </si>
  <si>
    <t xml:space="preserve">Not: Yüzey Yamuk şeklinde ise Yüzey Alanı =( (Kenar1+Kenar2)/2) x Yüzey Yüksekliği                                                                                                                                                                             </t>
  </si>
  <si>
    <t xml:space="preserve">  </t>
  </si>
  <si>
    <t>TOPLAM MİKTAR</t>
  </si>
  <si>
    <t>MENFEZ YAPIM İŞİ MALZEME MİKTARI CETVELİ</t>
  </si>
  <si>
    <t>MENFEZ YAPIM İŞİ DEMİRLİ BETON MİKTARI HESAP CETVELİ</t>
  </si>
  <si>
    <t>-</t>
  </si>
  <si>
    <t>f</t>
  </si>
  <si>
    <t>MEMBA-BORDÜR</t>
  </si>
  <si>
    <t>MANSAP-BORDÜR</t>
  </si>
  <si>
    <t>MENFEZ ÜST GÖRÜNÜŞÜ VE ENKESİTİ</t>
  </si>
  <si>
    <t>MENFEZİN TİPİ:</t>
  </si>
  <si>
    <t>MEMBA 1</t>
  </si>
  <si>
    <t>MEMBA 2</t>
  </si>
  <si>
    <t>MANSAP 3</t>
  </si>
  <si>
    <t>MANSAP 4</t>
  </si>
  <si>
    <t>Demirli Beton Miktarı</t>
  </si>
  <si>
    <t>cm</t>
  </si>
  <si>
    <t>K=</t>
  </si>
  <si>
    <t>S=</t>
  </si>
  <si>
    <t>m=</t>
  </si>
  <si>
    <t>S.NO</t>
  </si>
  <si>
    <t>POZ NO</t>
  </si>
  <si>
    <t>İŞİN CİNSİ</t>
  </si>
  <si>
    <t>MİKTARI</t>
  </si>
  <si>
    <t>TUTARI</t>
  </si>
  <si>
    <t>Menfezlerde  taşıyıcı iskele</t>
  </si>
  <si>
    <t>A</t>
  </si>
  <si>
    <t>Menfezin Boyu</t>
  </si>
  <si>
    <t>Menfezin Eni</t>
  </si>
  <si>
    <t>Menfezin Yüksek</t>
  </si>
  <si>
    <t>Yan Duvar Kalınlığı</t>
  </si>
  <si>
    <t>Eşik</t>
  </si>
  <si>
    <t>Ricat Arası Dış Ölçü</t>
  </si>
  <si>
    <t>Ricat Duvarı Eni</t>
  </si>
  <si>
    <t>Ricat Boyu</t>
  </si>
  <si>
    <t>GENEL TOPLAM (Ton)-Ø8MM-Ø12MM ARASI</t>
  </si>
  <si>
    <t>GENEL TOPLAM (Ton)-Ø14MM-Ø32MM ARASI</t>
  </si>
  <si>
    <t>İnce Demir Miktarı(Q8-12)</t>
  </si>
  <si>
    <t>Demirsiz Beton Miktarı                                                           (m3)</t>
  </si>
  <si>
    <t xml:space="preserve">Demirsiz Beton </t>
  </si>
  <si>
    <t>TABAN</t>
  </si>
  <si>
    <t>TAVAN</t>
  </si>
  <si>
    <t>x</t>
  </si>
  <si>
    <t>KGM/14.211</t>
  </si>
  <si>
    <t>KGM/14.222</t>
  </si>
  <si>
    <t>KGM/16.132/K-H</t>
  </si>
  <si>
    <t>KGM/21.051</t>
  </si>
  <si>
    <t>Menfez dolgusu ve dolgu üzeri stabilize kaplama yapılması</t>
  </si>
  <si>
    <t>KGM/5050/K</t>
  </si>
  <si>
    <t>Her derinlikte, her cins ve klastaki zeminde kuruda kutu menfez, gido, mahmuz, taş dolgu ve tahkimat işleri temellerinin kazılması (Makine ile)</t>
  </si>
  <si>
    <t>Her derinlikte, her cins ve klastaki zeminde, su altında kutu menfez, gido, mahmuz, taş dolgu ve tahkimat işleri temellerinin kazılması (Makine ile)</t>
  </si>
  <si>
    <t>Kutu menfezlerde kuruda veya suda her dozda demirli beton(C25/30 hazır beton harcı ile)</t>
  </si>
  <si>
    <t>KGM/23.014/K</t>
  </si>
  <si>
    <t>Ø 8- Ø 12 mm nervürlü beton çelik çubuğunun  temini bükülmesi, yerine konulması.(Zaiyat bedeli dahil)</t>
  </si>
  <si>
    <t>KGM/23.015/K</t>
  </si>
  <si>
    <t>07.006/K</t>
  </si>
  <si>
    <t>Beton nakli</t>
  </si>
  <si>
    <t>km.</t>
  </si>
  <si>
    <t>Trafik İşaretleme Malzemelerinin Temini ,İşaretleme Yapılması ve Emniyet Tedbirlerinin Alınması</t>
  </si>
  <si>
    <t xml:space="preserve">Özel Poz   </t>
  </si>
  <si>
    <t>m3.</t>
  </si>
  <si>
    <t>Demir ve korkuluk nakli (Zaiyat Dahil)</t>
  </si>
  <si>
    <t>Q</t>
  </si>
  <si>
    <t>/</t>
  </si>
  <si>
    <t>P2=</t>
  </si>
  <si>
    <t>P1=</t>
  </si>
  <si>
    <t>g2=</t>
  </si>
  <si>
    <t>g1=</t>
  </si>
  <si>
    <t>f4=</t>
  </si>
  <si>
    <t>f3=</t>
  </si>
  <si>
    <t>f2=</t>
  </si>
  <si>
    <t>f1=</t>
  </si>
  <si>
    <t>Grobeton 10CM</t>
  </si>
  <si>
    <t>Bordür yüksekliği</t>
  </si>
  <si>
    <t>Bordür eni</t>
  </si>
  <si>
    <t>t=</t>
  </si>
  <si>
    <t>Üst Duvar Kalınlığı</t>
  </si>
  <si>
    <t>Alt Duvar Kalınlığı</t>
  </si>
  <si>
    <t xml:space="preserve">    b</t>
  </si>
  <si>
    <t>Q12/25</t>
  </si>
  <si>
    <t xml:space="preserve">   Q12/25</t>
  </si>
  <si>
    <t>50cm</t>
  </si>
  <si>
    <t>YAN DUVARLAR(İÇ)</t>
  </si>
  <si>
    <t>GUSE</t>
  </si>
  <si>
    <t>RiCAT VE RADYE DETAYI</t>
  </si>
  <si>
    <t>10 no.lu</t>
  </si>
  <si>
    <t>7 no.lu</t>
  </si>
  <si>
    <t>ort.</t>
  </si>
  <si>
    <t>gönye(50ø)</t>
  </si>
  <si>
    <t>Eşik eni</t>
  </si>
  <si>
    <t>Ricat Arası dik genişlik</t>
  </si>
  <si>
    <t>Bindirme 50cm</t>
  </si>
  <si>
    <t xml:space="preserve"> c</t>
  </si>
  <si>
    <t>TAVAN TABLİYE</t>
  </si>
  <si>
    <t>TABAN DÖŞEME</t>
  </si>
  <si>
    <t>YAN DUVARLAR(DIŞ)</t>
  </si>
  <si>
    <t>Demir Cinsi</t>
  </si>
  <si>
    <t>YAN-TAVAN-TABAN</t>
  </si>
  <si>
    <t>Tavan tabliye</t>
  </si>
  <si>
    <t>Taban döşeme</t>
  </si>
  <si>
    <t xml:space="preserve"> Gövde  grobeton</t>
  </si>
  <si>
    <t>Yan perde duvar</t>
  </si>
  <si>
    <t>GROBETON</t>
  </si>
  <si>
    <t>DÖŞEME</t>
  </si>
  <si>
    <t>PERDE DUVAR</t>
  </si>
  <si>
    <t>RADYE</t>
  </si>
  <si>
    <t>Radye Memba</t>
  </si>
  <si>
    <t>Radye Mansap</t>
  </si>
  <si>
    <t>RİCAT DUVARLARI</t>
  </si>
  <si>
    <t>BORDÜRLER</t>
  </si>
  <si>
    <t>PARAFUY</t>
  </si>
  <si>
    <t>Kanat Duvarı                 (mnsp-sağ)</t>
  </si>
  <si>
    <t>Kanat Duvarı                     (mnsp-sol)</t>
  </si>
  <si>
    <t>Kanat Duvarı               (mnb-sağ)</t>
  </si>
  <si>
    <t>Kanat Duvarı                     (mnb-sol)</t>
  </si>
  <si>
    <t>Bordür memba</t>
  </si>
  <si>
    <t>Bordür mansap</t>
  </si>
  <si>
    <t>Radye memba</t>
  </si>
  <si>
    <t>Radye mansap</t>
  </si>
  <si>
    <t>TOPLAM MİKTAR(m3)</t>
  </si>
  <si>
    <t xml:space="preserve">Memba Ricat Radye </t>
  </si>
  <si>
    <t>Mansap Ricat Radye</t>
  </si>
  <si>
    <t>TANIM</t>
  </si>
  <si>
    <t>Ricat yüksekliği</t>
  </si>
  <si>
    <t>KGM/16.100/K-H</t>
  </si>
  <si>
    <t>Her türlü inşaat temellerinde (Köprü temelleri hariç) kuruda veya suda her dozda demirsiz beton</t>
  </si>
  <si>
    <t>Beton Nakli(km)</t>
  </si>
  <si>
    <t>Demir Nakli (km)</t>
  </si>
  <si>
    <t>Bindirme boyu(cm)</t>
  </si>
  <si>
    <t>Ricat yüksekliği(m)</t>
  </si>
  <si>
    <t>Demirli Beton Miktarı                                                           (m3)</t>
  </si>
  <si>
    <t>9 no.lu</t>
  </si>
  <si>
    <t>11 no.lu</t>
  </si>
  <si>
    <t>Not:Paspayı 5 cm alınacaktır.</t>
  </si>
  <si>
    <t>Ricat dikme demiri</t>
  </si>
  <si>
    <t>Ricat tevzi demiri</t>
  </si>
  <si>
    <t xml:space="preserve">    Bordür etriyesi</t>
  </si>
  <si>
    <t xml:space="preserve">GENEL TOPLAM   </t>
  </si>
  <si>
    <t>KGM/23.176/K</t>
  </si>
  <si>
    <t xml:space="preserve">   A</t>
  </si>
  <si>
    <t>A-A KESİTİ</t>
  </si>
  <si>
    <t>120cm</t>
  </si>
  <si>
    <t>20cm</t>
  </si>
  <si>
    <t>B-B KESİTİ</t>
  </si>
  <si>
    <t>90cm</t>
  </si>
  <si>
    <t xml:space="preserve">       B</t>
  </si>
  <si>
    <t xml:space="preserve">        B</t>
  </si>
  <si>
    <t>KORKULUK DETAYI</t>
  </si>
  <si>
    <t>25cm</t>
  </si>
  <si>
    <t xml:space="preserve"> 25cm</t>
  </si>
  <si>
    <t>30cm</t>
  </si>
  <si>
    <t xml:space="preserve">    A</t>
  </si>
  <si>
    <t>KGM/15.200</t>
  </si>
  <si>
    <t>Tip II servis yolu (her cins ve klastaki zeminde)</t>
  </si>
  <si>
    <t>KGM/18.185</t>
  </si>
  <si>
    <t>Patlayıcı madde kullanmadan demirli ve demirsiz beton inşaatın yıkılması</t>
  </si>
  <si>
    <t>60x60x6</t>
  </si>
  <si>
    <t>2(60x60x6)</t>
  </si>
  <si>
    <t>Kalın Demir Miktarı(Q14-32)</t>
  </si>
  <si>
    <t>Ø 14- Ø 32 mm nervürlü lik beton çelik çubuğunun temini bükülmesi, yerine konulması. (Zaiyat bedeli dahil)</t>
  </si>
  <si>
    <r>
      <rPr>
        <b/>
        <sz val="12"/>
        <rFont val="Arial"/>
        <family val="2"/>
        <charset val="162"/>
      </rPr>
      <t>TANZİM EDEN</t>
    </r>
    <r>
      <rPr>
        <sz val="12"/>
        <rFont val="Arial"/>
        <family val="2"/>
        <charset val="162"/>
      </rPr>
      <t xml:space="preserve">
…../…../2022
Sinan YAVUZHAN
İnşaat Mühendisi
</t>
    </r>
  </si>
  <si>
    <r>
      <rPr>
        <b/>
        <sz val="12"/>
        <rFont val="Arial"/>
        <family val="2"/>
        <charset val="162"/>
      </rPr>
      <t>TASDİK EDEN</t>
    </r>
    <r>
      <rPr>
        <sz val="12"/>
        <rFont val="Arial"/>
        <family val="2"/>
        <charset val="162"/>
      </rPr>
      <t xml:space="preserve">
…../…./2022
Burak CANER
Yol ve Ulaşım Hiz.Müd.
</t>
    </r>
  </si>
  <si>
    <t>…./…./2022</t>
  </si>
  <si>
    <t xml:space="preserve">Sinan YAVUZHAN               
 İnşaat Mühendisi </t>
  </si>
  <si>
    <t>Profilli Demirden Korkuluk Yapılması ve Yerine Konulması (Malzeme ve Boyama dahil) (Nakliye hariç)</t>
  </si>
  <si>
    <r>
      <rPr>
        <b/>
        <sz val="12"/>
        <rFont val="Arial"/>
        <family val="2"/>
        <charset val="162"/>
      </rPr>
      <t>TETKİK EDEN</t>
    </r>
    <r>
      <rPr>
        <sz val="12"/>
        <rFont val="Arial"/>
        <family val="2"/>
        <charset val="162"/>
      </rPr>
      <t xml:space="preserve">
…../…../2022
Sercan ÖZYALÇIN
İnşaat Mühendisi</t>
    </r>
  </si>
  <si>
    <t>Korkuluk Profil Demir Miktarı</t>
  </si>
  <si>
    <t>KANGAL TATLIPINAR</t>
  </si>
  <si>
    <t>TEKLİF CETVELİ</t>
  </si>
  <si>
    <t>BİRİM FİYATI</t>
  </si>
</sst>
</file>

<file path=xl/styles.xml><?xml version="1.0" encoding="utf-8"?>
<styleSheet xmlns="http://schemas.openxmlformats.org/spreadsheetml/2006/main">
  <numFmts count="2">
    <numFmt numFmtId="177" formatCode="#,##0.000"/>
    <numFmt numFmtId="179" formatCode="#,##0.00\ &quot;₺&quot;"/>
  </numFmts>
  <fonts count="68">
    <font>
      <sz val="10"/>
      <name val="Arial Tur"/>
      <charset val="162"/>
    </font>
    <font>
      <sz val="8"/>
      <name val="Arial Tur"/>
      <charset val="162"/>
    </font>
    <font>
      <sz val="10"/>
      <name val="Arial Narrow"/>
      <family val="2"/>
      <charset val="162"/>
    </font>
    <font>
      <sz val="12"/>
      <name val="Arial Narrow"/>
      <family val="2"/>
      <charset val="162"/>
    </font>
    <font>
      <b/>
      <sz val="10"/>
      <name val="Arial Narrow"/>
      <family val="2"/>
      <charset val="162"/>
    </font>
    <font>
      <b/>
      <sz val="10"/>
      <name val="Arial Tur"/>
      <charset val="162"/>
    </font>
    <font>
      <sz val="8"/>
      <name val="Arial Narrow"/>
      <family val="2"/>
      <charset val="162"/>
    </font>
    <font>
      <sz val="11"/>
      <name val="Arial Tur"/>
      <charset val="162"/>
    </font>
    <font>
      <b/>
      <sz val="11"/>
      <name val="Arial Tur"/>
      <charset val="162"/>
    </font>
    <font>
      <sz val="6"/>
      <name val="Arial Narrow"/>
      <family val="2"/>
      <charset val="162"/>
    </font>
    <font>
      <sz val="7"/>
      <name val="Arial Narrow"/>
      <family val="2"/>
      <charset val="162"/>
    </font>
    <font>
      <b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sz val="10"/>
      <name val="Arial"/>
      <family val="2"/>
      <charset val="162"/>
    </font>
    <font>
      <b/>
      <sz val="11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 Narrow"/>
      <family val="2"/>
    </font>
    <font>
      <b/>
      <sz val="10"/>
      <color indexed="8"/>
      <name val="Arial"/>
      <family val="2"/>
      <charset val="162"/>
    </font>
    <font>
      <b/>
      <sz val="14"/>
      <name val="Arial Tur"/>
      <charset val="162"/>
    </font>
    <font>
      <b/>
      <sz val="11"/>
      <name val="Arial Narrow"/>
      <family val="2"/>
      <charset val="162"/>
    </font>
    <font>
      <b/>
      <sz val="14"/>
      <name val="Arial N"/>
      <charset val="162"/>
    </font>
    <font>
      <sz val="10"/>
      <name val="Arial N"/>
      <charset val="162"/>
    </font>
    <font>
      <b/>
      <sz val="11"/>
      <name val="Arial "/>
      <charset val="162"/>
    </font>
    <font>
      <b/>
      <sz val="11"/>
      <name val="Arial N"/>
      <charset val="162"/>
    </font>
    <font>
      <sz val="11"/>
      <name val="Arial N"/>
      <charset val="162"/>
    </font>
    <font>
      <b/>
      <sz val="12"/>
      <name val="Arial N"/>
      <charset val="162"/>
    </font>
    <font>
      <sz val="9"/>
      <name val="Arial N"/>
      <charset val="162"/>
    </font>
    <font>
      <b/>
      <sz val="16"/>
      <name val="Arial"/>
      <family val="2"/>
      <charset val="162"/>
    </font>
    <font>
      <sz val="16"/>
      <name val="Arial Tur"/>
      <charset val="162"/>
    </font>
    <font>
      <sz val="14"/>
      <name val="Arial"/>
      <family val="2"/>
      <charset val="162"/>
    </font>
    <font>
      <sz val="18"/>
      <name val="Arial Tur"/>
      <charset val="162"/>
    </font>
    <font>
      <sz val="9"/>
      <name val="Arial Narrow"/>
      <family val="2"/>
      <charset val="162"/>
    </font>
    <font>
      <b/>
      <sz val="14"/>
      <name val="Arial Narrow"/>
      <family val="2"/>
      <charset val="162"/>
    </font>
    <font>
      <sz val="14"/>
      <name val="Arial Tur"/>
      <charset val="162"/>
    </font>
    <font>
      <b/>
      <sz val="20"/>
      <name val="Arial Tur"/>
      <charset val="162"/>
    </font>
    <font>
      <b/>
      <sz val="14"/>
      <name val="Arial"/>
      <family val="2"/>
    </font>
    <font>
      <sz val="12"/>
      <name val="Arial Tur"/>
      <charset val="162"/>
    </font>
    <font>
      <sz val="11"/>
      <name val="Arial Narrow"/>
      <family val="2"/>
      <charset val="162"/>
    </font>
    <font>
      <i/>
      <sz val="11"/>
      <name val="Arial Narrow"/>
      <family val="2"/>
      <charset val="162"/>
    </font>
    <font>
      <b/>
      <i/>
      <sz val="11"/>
      <name val="Arial Narrow"/>
      <family val="2"/>
      <charset val="162"/>
    </font>
    <font>
      <sz val="16"/>
      <name val="Arial Narrow"/>
      <family val="2"/>
      <charset val="162"/>
    </font>
    <font>
      <b/>
      <sz val="16"/>
      <name val="Arial Narrow"/>
      <family val="2"/>
      <charset val="162"/>
    </font>
    <font>
      <i/>
      <sz val="16"/>
      <name val="Arial Narrow"/>
      <family val="2"/>
      <charset val="162"/>
    </font>
    <font>
      <b/>
      <i/>
      <sz val="16"/>
      <name val="Arial Narrow"/>
      <family val="2"/>
      <charset val="162"/>
    </font>
    <font>
      <b/>
      <sz val="18"/>
      <name val="Arial Narrow"/>
      <family val="2"/>
      <charset val="162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i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sz val="12"/>
      <name val="Arial "/>
      <charset val="162"/>
    </font>
    <font>
      <b/>
      <sz val="12"/>
      <name val="Arial Narrow"/>
      <family val="2"/>
      <charset val="162"/>
    </font>
    <font>
      <sz val="16"/>
      <color theme="1"/>
      <name val="Arial Tur"/>
      <charset val="162"/>
    </font>
    <font>
      <sz val="16"/>
      <color rgb="FFFF0000"/>
      <name val="Arial Tur"/>
      <charset val="162"/>
    </font>
    <font>
      <b/>
      <sz val="11"/>
      <color rgb="FFC00000"/>
      <name val="Arial Tur"/>
      <charset val="162"/>
    </font>
    <font>
      <b/>
      <sz val="16"/>
      <color rgb="FFFF0000"/>
      <name val="Arial Tur"/>
      <charset val="162"/>
    </font>
    <font>
      <b/>
      <sz val="16"/>
      <color theme="1"/>
      <name val="Arial Tur"/>
      <charset val="162"/>
    </font>
    <font>
      <sz val="16"/>
      <color theme="0"/>
      <name val="Arial Tur"/>
      <charset val="162"/>
    </font>
    <font>
      <b/>
      <sz val="16"/>
      <color theme="0"/>
      <name val="Arial Tur"/>
      <charset val="162"/>
    </font>
    <font>
      <b/>
      <sz val="11"/>
      <color rgb="FFFF0000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415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6" fillId="0" borderId="0" xfId="0" applyFont="1"/>
    <xf numFmtId="0" fontId="1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135"/>
    </xf>
    <xf numFmtId="0" fontId="6" fillId="0" borderId="0" xfId="0" applyFont="1" applyAlignment="1">
      <alignment horizontal="left" vertical="center" textRotation="46"/>
    </xf>
    <xf numFmtId="0" fontId="6" fillId="0" borderId="0" xfId="0" applyFont="1" applyAlignment="1">
      <alignment horizontal="center" vertical="center" textRotation="45"/>
    </xf>
    <xf numFmtId="0" fontId="6" fillId="0" borderId="0" xfId="0" applyFont="1" applyAlignment="1">
      <alignment horizontal="right" vertical="center" textRotation="135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2"/>
    <xf numFmtId="0" fontId="13" fillId="0" borderId="0" xfId="1"/>
    <xf numFmtId="0" fontId="16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 applyAlignment="1"/>
    <xf numFmtId="0" fontId="17" fillId="0" borderId="0" xfId="2" applyFont="1"/>
    <xf numFmtId="0" fontId="7" fillId="0" borderId="0" xfId="2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5" fillId="0" borderId="0" xfId="2" applyFont="1" applyAlignment="1">
      <alignment vertical="center" wrapText="1"/>
    </xf>
    <xf numFmtId="0" fontId="22" fillId="0" borderId="0" xfId="0" applyFont="1"/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 applyProtection="1">
      <alignment horizontal="center" vertical="center"/>
      <protection locked="0"/>
    </xf>
    <xf numFmtId="4" fontId="25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Border="1"/>
    <xf numFmtId="4" fontId="25" fillId="0" borderId="1" xfId="0" applyNumberFormat="1" applyFont="1" applyFill="1" applyBorder="1" applyAlignment="1">
      <alignment horizontal="center" vertical="center"/>
    </xf>
    <xf numFmtId="3" fontId="22" fillId="0" borderId="0" xfId="0" applyNumberFormat="1" applyFont="1"/>
    <xf numFmtId="0" fontId="22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7" fontId="22" fillId="0" borderId="0" xfId="0" applyNumberFormat="1" applyFont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" fontId="0" fillId="0" borderId="0" xfId="0" applyNumberForma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right" textRotation="90"/>
    </xf>
    <xf numFmtId="0" fontId="29" fillId="0" borderId="0" xfId="0" applyFont="1" applyAlignment="1">
      <alignment horizontal="center" textRotation="90"/>
    </xf>
    <xf numFmtId="0" fontId="29" fillId="0" borderId="0" xfId="0" applyFont="1" applyAlignment="1">
      <alignment horizontal="center" vertical="center" textRotation="90"/>
    </xf>
    <xf numFmtId="0" fontId="29" fillId="0" borderId="0" xfId="0" applyFont="1" applyAlignment="1">
      <alignment horizontal="center" textRotation="90" wrapText="1"/>
    </xf>
    <xf numFmtId="0" fontId="29" fillId="0" borderId="0" xfId="0" applyFont="1" applyAlignment="1">
      <alignment textRotation="90" wrapText="1"/>
    </xf>
    <xf numFmtId="0" fontId="29" fillId="0" borderId="0" xfId="0" applyFont="1" applyAlignment="1">
      <alignment textRotation="90"/>
    </xf>
    <xf numFmtId="0" fontId="29" fillId="0" borderId="0" xfId="0" applyFont="1" applyAlignment="1">
      <alignment vertical="center" textRotation="90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 textRotation="180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/>
    <xf numFmtId="0" fontId="35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center"/>
    </xf>
    <xf numFmtId="0" fontId="34" fillId="0" borderId="0" xfId="0" applyFont="1" applyAlignment="1">
      <alignment vertical="top"/>
    </xf>
    <xf numFmtId="0" fontId="37" fillId="0" borderId="0" xfId="0" applyFont="1"/>
    <xf numFmtId="0" fontId="36" fillId="0" borderId="1" xfId="2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8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20" fillId="0" borderId="0" xfId="0" applyFont="1" applyFill="1" applyAlignment="1">
      <alignment vertical="center" wrapText="1"/>
    </xf>
    <xf numFmtId="1" fontId="8" fillId="0" borderId="0" xfId="0" applyNumberFormat="1" applyFont="1" applyFill="1"/>
    <xf numFmtId="1" fontId="38" fillId="0" borderId="0" xfId="0" applyNumberFormat="1" applyFont="1" applyFill="1" applyAlignment="1">
      <alignment horizontal="center" vertical="center" wrapText="1"/>
    </xf>
    <xf numFmtId="0" fontId="37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/>
    <xf numFmtId="2" fontId="41" fillId="0" borderId="1" xfId="0" applyNumberFormat="1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left"/>
    </xf>
    <xf numFmtId="1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/>
    </xf>
    <xf numFmtId="2" fontId="41" fillId="0" borderId="4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/>
    </xf>
    <xf numFmtId="0" fontId="41" fillId="0" borderId="9" xfId="0" applyFont="1" applyFill="1" applyBorder="1" applyAlignment="1">
      <alignment vertical="center" wrapText="1"/>
    </xf>
    <xf numFmtId="1" fontId="41" fillId="0" borderId="9" xfId="0" applyNumberFormat="1" applyFont="1" applyFill="1" applyBorder="1" applyAlignment="1">
      <alignment horizontal="center" vertical="center" wrapText="1"/>
    </xf>
    <xf numFmtId="2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 vertical="center"/>
    </xf>
    <xf numFmtId="4" fontId="47" fillId="0" borderId="1" xfId="2" applyNumberFormat="1" applyFont="1" applyBorder="1" applyAlignment="1">
      <alignment horizontal="center" vertical="center" wrapText="1"/>
    </xf>
    <xf numFmtId="4" fontId="47" fillId="0" borderId="1" xfId="2" applyNumberFormat="1" applyFont="1" applyFill="1" applyBorder="1" applyAlignment="1">
      <alignment horizontal="center" vertical="center" wrapText="1"/>
    </xf>
    <xf numFmtId="4" fontId="47" fillId="0" borderId="1" xfId="2" applyNumberFormat="1" applyFont="1" applyFill="1" applyBorder="1" applyAlignment="1">
      <alignment vertical="center" wrapText="1"/>
    </xf>
    <xf numFmtId="0" fontId="47" fillId="0" borderId="0" xfId="2" applyFont="1"/>
    <xf numFmtId="4" fontId="28" fillId="0" borderId="1" xfId="2" applyNumberFormat="1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46" fillId="0" borderId="1" xfId="2" applyFont="1" applyFill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textRotation="90" wrapText="1"/>
    </xf>
    <xf numFmtId="0" fontId="53" fillId="0" borderId="11" xfId="2" applyFont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Border="1" applyAlignment="1">
      <alignment horizontal="left" vertical="center"/>
    </xf>
    <xf numFmtId="0" fontId="7" fillId="0" borderId="0" xfId="0" applyFont="1"/>
    <xf numFmtId="0" fontId="8" fillId="4" borderId="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63" fillId="0" borderId="0" xfId="0" applyFont="1" applyAlignment="1">
      <alignment vertical="center" textRotation="90"/>
    </xf>
    <xf numFmtId="0" fontId="6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 wrapText="1"/>
    </xf>
    <xf numFmtId="3" fontId="41" fillId="0" borderId="1" xfId="0" quotePrefix="1" applyNumberFormat="1" applyFont="1" applyFill="1" applyBorder="1" applyAlignment="1">
      <alignment horizontal="center" vertical="center" wrapText="1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center"/>
    </xf>
    <xf numFmtId="0" fontId="56" fillId="0" borderId="0" xfId="0" applyFont="1"/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79" fontId="26" fillId="0" borderId="1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8" fillId="0" borderId="0" xfId="0" applyFont="1" applyAlignment="1"/>
    <xf numFmtId="0" fontId="8" fillId="0" borderId="0" xfId="0" applyFont="1"/>
    <xf numFmtId="0" fontId="25" fillId="5" borderId="1" xfId="0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 applyProtection="1">
      <alignment horizontal="center" vertical="center"/>
      <protection locked="0"/>
    </xf>
    <xf numFmtId="4" fontId="25" fillId="5" borderId="1" xfId="0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4" fontId="58" fillId="0" borderId="1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179" fontId="26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textRotation="90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textRotation="90"/>
    </xf>
    <xf numFmtId="2" fontId="67" fillId="0" borderId="19" xfId="0" applyNumberFormat="1" applyFont="1" applyFill="1" applyBorder="1" applyAlignment="1">
      <alignment horizontal="center" vertical="center"/>
    </xf>
    <xf numFmtId="2" fontId="67" fillId="0" borderId="20" xfId="0" applyNumberFormat="1" applyFont="1" applyFill="1" applyBorder="1" applyAlignment="1">
      <alignment horizontal="center" vertical="center"/>
    </xf>
    <xf numFmtId="2" fontId="67" fillId="0" borderId="21" xfId="0" applyNumberFormat="1" applyFont="1" applyFill="1" applyBorder="1" applyAlignment="1">
      <alignment horizontal="center" vertical="center"/>
    </xf>
    <xf numFmtId="2" fontId="67" fillId="0" borderId="22" xfId="0" applyNumberFormat="1" applyFont="1" applyFill="1" applyBorder="1" applyAlignment="1">
      <alignment horizontal="center" vertical="center"/>
    </xf>
    <xf numFmtId="2" fontId="67" fillId="0" borderId="14" xfId="0" applyNumberFormat="1" applyFont="1" applyFill="1" applyBorder="1" applyAlignment="1">
      <alignment horizontal="center" vertical="center"/>
    </xf>
    <xf numFmtId="2" fontId="67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textRotation="90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3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3" fontId="56" fillId="0" borderId="0" xfId="0" applyNumberFormat="1" applyFont="1" applyAlignment="1">
      <alignment horizontal="left" vertical="top" textRotation="90"/>
    </xf>
    <xf numFmtId="0" fontId="56" fillId="0" borderId="0" xfId="0" applyFont="1" applyAlignment="1">
      <alignment horizontal="left" vertical="top" textRotation="90"/>
    </xf>
    <xf numFmtId="0" fontId="56" fillId="0" borderId="0" xfId="0" applyFont="1" applyAlignment="1">
      <alignment horizontal="left" textRotation="90"/>
    </xf>
    <xf numFmtId="3" fontId="29" fillId="0" borderId="0" xfId="0" applyNumberFormat="1" applyFont="1" applyAlignment="1">
      <alignment horizontal="center" vertical="top" textRotation="90"/>
    </xf>
    <xf numFmtId="0" fontId="29" fillId="0" borderId="0" xfId="0" applyFont="1" applyAlignment="1">
      <alignment horizontal="center" vertical="top" textRotation="90"/>
    </xf>
    <xf numFmtId="0" fontId="29" fillId="0" borderId="0" xfId="0" applyFont="1" applyAlignment="1">
      <alignment horizontal="center" vertical="center" textRotation="90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top"/>
    </xf>
    <xf numFmtId="0" fontId="29" fillId="0" borderId="0" xfId="0" applyFont="1" applyAlignment="1">
      <alignment horizontal="center" textRotation="90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textRotation="90" wrapText="1"/>
    </xf>
    <xf numFmtId="0" fontId="60" fillId="0" borderId="0" xfId="0" applyFont="1" applyAlignment="1">
      <alignment horizontal="center" vertical="center" textRotation="90"/>
    </xf>
    <xf numFmtId="0" fontId="63" fillId="0" borderId="0" xfId="0" applyFont="1" applyBorder="1" applyAlignment="1">
      <alignment horizontal="center"/>
    </xf>
    <xf numFmtId="0" fontId="61" fillId="0" borderId="0" xfId="0" applyFont="1" applyAlignment="1">
      <alignment horizontal="center" textRotation="90" wrapText="1"/>
    </xf>
    <xf numFmtId="0" fontId="29" fillId="0" borderId="0" xfId="0" applyFont="1" applyBorder="1" applyAlignment="1">
      <alignment horizontal="center"/>
    </xf>
    <xf numFmtId="0" fontId="19" fillId="0" borderId="0" xfId="0" applyFont="1" applyAlignment="1">
      <alignment horizontal="center" textRotation="90"/>
    </xf>
    <xf numFmtId="0" fontId="29" fillId="0" borderId="0" xfId="0" applyFont="1" applyAlignment="1">
      <alignment horizontal="center" vertical="center" textRotation="90" wrapText="1"/>
    </xf>
    <xf numFmtId="0" fontId="29" fillId="0" borderId="0" xfId="0" applyFont="1" applyAlignment="1">
      <alignment horizontal="left" vertical="center" textRotation="90"/>
    </xf>
    <xf numFmtId="3" fontId="56" fillId="0" borderId="0" xfId="0" applyNumberFormat="1" applyFont="1" applyAlignment="1">
      <alignment horizontal="center" textRotation="90"/>
    </xf>
    <xf numFmtId="0" fontId="56" fillId="0" borderId="0" xfId="0" applyFont="1" applyAlignment="1">
      <alignment horizontal="center" textRotation="90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" fontId="34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textRotation="90"/>
    </xf>
    <xf numFmtId="0" fontId="8" fillId="0" borderId="0" xfId="0" applyFont="1" applyAlignment="1">
      <alignment horizontal="right" vertical="center" textRotation="90"/>
    </xf>
    <xf numFmtId="0" fontId="5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 textRotation="90"/>
    </xf>
    <xf numFmtId="0" fontId="19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right" vertical="center" textRotation="90"/>
    </xf>
    <xf numFmtId="0" fontId="34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4" fontId="42" fillId="0" borderId="31" xfId="0" applyNumberFormat="1" applyFont="1" applyFill="1" applyBorder="1" applyAlignment="1">
      <alignment horizontal="center" vertical="center" wrapText="1"/>
    </xf>
    <xf numFmtId="4" fontId="42" fillId="0" borderId="32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28" fillId="0" borderId="0" xfId="2" applyFont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48" fillId="0" borderId="0" xfId="2" applyFont="1" applyBorder="1" applyAlignment="1">
      <alignment horizontal="left" vertical="center" wrapText="1"/>
    </xf>
    <xf numFmtId="0" fontId="50" fillId="0" borderId="1" xfId="1" applyFont="1" applyBorder="1" applyAlignment="1">
      <alignment horizontal="right" vertical="center" wrapText="1"/>
    </xf>
    <xf numFmtId="0" fontId="36" fillId="0" borderId="40" xfId="2" applyFont="1" applyBorder="1" applyAlignment="1">
      <alignment horizontal="center" vertical="center" textRotation="90" wrapText="1"/>
    </xf>
    <xf numFmtId="0" fontId="36" fillId="0" borderId="42" xfId="2" applyFont="1" applyBorder="1" applyAlignment="1">
      <alignment horizontal="center" vertical="center" textRotation="90" wrapText="1"/>
    </xf>
    <xf numFmtId="0" fontId="36" fillId="0" borderId="41" xfId="2" applyFont="1" applyBorder="1" applyAlignment="1">
      <alignment horizontal="center" vertical="center" textRotation="90" wrapText="1"/>
    </xf>
    <xf numFmtId="0" fontId="51" fillId="0" borderId="1" xfId="2" applyFont="1" applyBorder="1" applyAlignment="1">
      <alignment horizontal="center" vertical="center" wrapText="1"/>
    </xf>
    <xf numFmtId="2" fontId="42" fillId="0" borderId="1" xfId="1" applyNumberFormat="1" applyFont="1" applyBorder="1" applyAlignment="1">
      <alignment horizontal="left" vertical="center" wrapText="1"/>
    </xf>
    <xf numFmtId="0" fontId="53" fillId="0" borderId="1" xfId="2" applyFont="1" applyBorder="1" applyAlignment="1">
      <alignment horizontal="center" vertical="center"/>
    </xf>
    <xf numFmtId="0" fontId="53" fillId="0" borderId="11" xfId="2" applyFont="1" applyBorder="1" applyAlignment="1">
      <alignment horizontal="center" vertical="center"/>
    </xf>
    <xf numFmtId="0" fontId="53" fillId="0" borderId="17" xfId="2" applyFont="1" applyBorder="1" applyAlignment="1">
      <alignment horizontal="center" vertical="center"/>
    </xf>
    <xf numFmtId="0" fontId="53" fillId="0" borderId="15" xfId="2" applyFont="1" applyBorder="1" applyAlignment="1">
      <alignment horizontal="center" vertical="center"/>
    </xf>
    <xf numFmtId="4" fontId="52" fillId="0" borderId="1" xfId="2" applyNumberFormat="1" applyFont="1" applyBorder="1" applyAlignment="1">
      <alignment horizontal="center" vertical="center"/>
    </xf>
    <xf numFmtId="0" fontId="52" fillId="0" borderId="1" xfId="2" applyFont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textRotation="90"/>
    </xf>
    <xf numFmtId="0" fontId="41" fillId="0" borderId="11" xfId="2" applyFont="1" applyBorder="1" applyAlignment="1">
      <alignment horizontal="left" vertical="center" wrapText="1"/>
    </xf>
    <xf numFmtId="0" fontId="41" fillId="0" borderId="17" xfId="2" applyFont="1" applyBorder="1" applyAlignment="1">
      <alignment horizontal="left" vertical="center" wrapText="1"/>
    </xf>
    <xf numFmtId="0" fontId="41" fillId="0" borderId="15" xfId="2" applyFont="1" applyBorder="1" applyAlignment="1">
      <alignment horizontal="left" vertical="center" wrapText="1"/>
    </xf>
    <xf numFmtId="0" fontId="49" fillId="0" borderId="1" xfId="2" applyFont="1" applyBorder="1" applyAlignment="1">
      <alignment horizontal="center" vertical="center" wrapText="1"/>
    </xf>
    <xf numFmtId="0" fontId="50" fillId="0" borderId="1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0" fontId="52" fillId="0" borderId="43" xfId="2" applyFont="1" applyBorder="1" applyAlignment="1">
      <alignment horizontal="center" vertical="center" wrapText="1"/>
    </xf>
    <xf numFmtId="0" fontId="52" fillId="0" borderId="20" xfId="2" applyFont="1" applyBorder="1" applyAlignment="1">
      <alignment horizontal="center" vertical="center" wrapText="1"/>
    </xf>
    <xf numFmtId="0" fontId="52" fillId="0" borderId="44" xfId="2" applyFont="1" applyBorder="1" applyAlignment="1">
      <alignment horizontal="center" vertical="center" wrapText="1"/>
    </xf>
    <xf numFmtId="0" fontId="52" fillId="0" borderId="45" xfId="2" applyFont="1" applyBorder="1" applyAlignment="1">
      <alignment horizontal="center" vertical="center" wrapText="1"/>
    </xf>
    <xf numFmtId="0" fontId="52" fillId="0" borderId="14" xfId="2" applyFont="1" applyBorder="1" applyAlignment="1">
      <alignment horizontal="center" vertical="center" wrapText="1"/>
    </xf>
    <xf numFmtId="0" fontId="52" fillId="0" borderId="46" xfId="2" applyFont="1" applyBorder="1" applyAlignment="1">
      <alignment horizontal="center" vertical="center" wrapText="1"/>
    </xf>
    <xf numFmtId="4" fontId="52" fillId="0" borderId="11" xfId="2" applyNumberFormat="1" applyFont="1" applyBorder="1" applyAlignment="1">
      <alignment horizontal="center" vertical="center"/>
    </xf>
    <xf numFmtId="4" fontId="52" fillId="0" borderId="17" xfId="2" applyNumberFormat="1" applyFont="1" applyBorder="1" applyAlignment="1">
      <alignment horizontal="center" vertical="center"/>
    </xf>
    <xf numFmtId="4" fontId="52" fillId="0" borderId="15" xfId="2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41" xfId="0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>
      <alignment horizontal="center" vertical="center"/>
    </xf>
    <xf numFmtId="0" fontId="25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>
      <alignment horizontal="left" vertical="center"/>
    </xf>
  </cellXfs>
  <cellStyles count="3">
    <cellStyle name="Normal" xfId="0" builtinId="0"/>
    <cellStyle name="Normal_menfezhakediş1" xfId="1"/>
    <cellStyle name="Normal_yıldızelimenfezMALZEMEHESABI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png"/><Relationship Id="rId13" Type="http://schemas.openxmlformats.org/officeDocument/2006/relationships/image" Target="../media/image49.png"/><Relationship Id="rId3" Type="http://schemas.openxmlformats.org/officeDocument/2006/relationships/image" Target="../media/image39.png"/><Relationship Id="rId7" Type="http://schemas.openxmlformats.org/officeDocument/2006/relationships/image" Target="../media/image43.png"/><Relationship Id="rId12" Type="http://schemas.openxmlformats.org/officeDocument/2006/relationships/image" Target="../media/image48.png"/><Relationship Id="rId2" Type="http://schemas.openxmlformats.org/officeDocument/2006/relationships/image" Target="../media/image38.png"/><Relationship Id="rId1" Type="http://schemas.openxmlformats.org/officeDocument/2006/relationships/image" Target="../media/image37.png"/><Relationship Id="rId6" Type="http://schemas.openxmlformats.org/officeDocument/2006/relationships/image" Target="../media/image42.png"/><Relationship Id="rId11" Type="http://schemas.openxmlformats.org/officeDocument/2006/relationships/image" Target="../media/image47.png"/><Relationship Id="rId5" Type="http://schemas.openxmlformats.org/officeDocument/2006/relationships/image" Target="../media/image41.png"/><Relationship Id="rId10" Type="http://schemas.openxmlformats.org/officeDocument/2006/relationships/image" Target="../media/image46.png"/><Relationship Id="rId4" Type="http://schemas.openxmlformats.org/officeDocument/2006/relationships/image" Target="../media/image40.png"/><Relationship Id="rId9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31</xdr:row>
      <xdr:rowOff>104775</xdr:rowOff>
    </xdr:from>
    <xdr:to>
      <xdr:col>34</xdr:col>
      <xdr:colOff>66675</xdr:colOff>
      <xdr:row>35</xdr:row>
      <xdr:rowOff>47625</xdr:rowOff>
    </xdr:to>
    <xdr:sp macro="" textlink="">
      <xdr:nvSpPr>
        <xdr:cNvPr id="146566" name="Line 17"/>
        <xdr:cNvSpPr>
          <a:spLocks noChangeShapeType="1"/>
        </xdr:cNvSpPr>
      </xdr:nvSpPr>
      <xdr:spPr bwMode="auto">
        <a:xfrm flipH="1">
          <a:off x="2114550" y="4257675"/>
          <a:ext cx="28860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47625</xdr:colOff>
      <xdr:row>31</xdr:row>
      <xdr:rowOff>95250</xdr:rowOff>
    </xdr:from>
    <xdr:to>
      <xdr:col>49</xdr:col>
      <xdr:colOff>57150</xdr:colOff>
      <xdr:row>34</xdr:row>
      <xdr:rowOff>104775</xdr:rowOff>
    </xdr:to>
    <xdr:sp macro="" textlink="">
      <xdr:nvSpPr>
        <xdr:cNvPr id="146567" name="Line 18"/>
        <xdr:cNvSpPr>
          <a:spLocks noChangeShapeType="1"/>
        </xdr:cNvSpPr>
      </xdr:nvSpPr>
      <xdr:spPr bwMode="auto">
        <a:xfrm>
          <a:off x="4981575" y="4257675"/>
          <a:ext cx="25908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</xdr:colOff>
      <xdr:row>35</xdr:row>
      <xdr:rowOff>40005</xdr:rowOff>
    </xdr:from>
    <xdr:to>
      <xdr:col>17</xdr:col>
      <xdr:colOff>9548</xdr:colOff>
      <xdr:row>37</xdr:row>
      <xdr:rowOff>38247</xdr:rowOff>
    </xdr:to>
    <xdr:sp macro="" textlink="">
      <xdr:nvSpPr>
        <xdr:cNvPr id="71072" name="Line 19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1609725" y="4362450"/>
          <a:ext cx="342900" cy="180975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49</xdr:col>
      <xdr:colOff>57150</xdr:colOff>
      <xdr:row>35</xdr:row>
      <xdr:rowOff>0</xdr:rowOff>
    </xdr:from>
    <xdr:to>
      <xdr:col>55</xdr:col>
      <xdr:colOff>104775</xdr:colOff>
      <xdr:row>37</xdr:row>
      <xdr:rowOff>47625</xdr:rowOff>
    </xdr:to>
    <xdr:sp macro="" textlink="">
      <xdr:nvSpPr>
        <xdr:cNvPr id="71073" name="Line 20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6381750" y="4314825"/>
          <a:ext cx="790575" cy="238125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13</xdr:col>
      <xdr:colOff>104775</xdr:colOff>
      <xdr:row>37</xdr:row>
      <xdr:rowOff>47625</xdr:rowOff>
    </xdr:from>
    <xdr:to>
      <xdr:col>55</xdr:col>
      <xdr:colOff>104775</xdr:colOff>
      <xdr:row>37</xdr:row>
      <xdr:rowOff>52388</xdr:rowOff>
    </xdr:to>
    <xdr:sp macro="" textlink="">
      <xdr:nvSpPr>
        <xdr:cNvPr id="71074" name="Line 24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590675" y="4552950"/>
          <a:ext cx="5581650" cy="952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12</xdr:col>
      <xdr:colOff>28575</xdr:colOff>
      <xdr:row>48</xdr:row>
      <xdr:rowOff>0</xdr:rowOff>
    </xdr:from>
    <xdr:to>
      <xdr:col>64</xdr:col>
      <xdr:colOff>0</xdr:colOff>
      <xdr:row>48</xdr:row>
      <xdr:rowOff>0</xdr:rowOff>
    </xdr:to>
    <xdr:sp macro="" textlink="">
      <xdr:nvSpPr>
        <xdr:cNvPr id="71075" name="Line 25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1400175" y="5695950"/>
          <a:ext cx="6781800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55</xdr:col>
      <xdr:colOff>104775</xdr:colOff>
      <xdr:row>35</xdr:row>
      <xdr:rowOff>78105</xdr:rowOff>
    </xdr:from>
    <xdr:to>
      <xdr:col>55</xdr:col>
      <xdr:colOff>104775</xdr:colOff>
      <xdr:row>37</xdr:row>
      <xdr:rowOff>47897</xdr:rowOff>
    </xdr:to>
    <xdr:sp macro="" textlink="">
      <xdr:nvSpPr>
        <xdr:cNvPr id="71076" name="Line 28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7172325" y="4400550"/>
          <a:ext cx="0" cy="15240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12</xdr:col>
      <xdr:colOff>28575</xdr:colOff>
      <xdr:row>36</xdr:row>
      <xdr:rowOff>9525</xdr:rowOff>
    </xdr:from>
    <xdr:to>
      <xdr:col>12</xdr:col>
      <xdr:colOff>38100</xdr:colOff>
      <xdr:row>47</xdr:row>
      <xdr:rowOff>19050</xdr:rowOff>
    </xdr:to>
    <xdr:sp macro="" textlink="">
      <xdr:nvSpPr>
        <xdr:cNvPr id="71077" name="Line 36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1400175" y="4419600"/>
          <a:ext cx="9525" cy="126682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12</xdr:col>
      <xdr:colOff>28575</xdr:colOff>
      <xdr:row>38</xdr:row>
      <xdr:rowOff>114300</xdr:rowOff>
    </xdr:from>
    <xdr:to>
      <xdr:col>57</xdr:col>
      <xdr:colOff>19059</xdr:colOff>
      <xdr:row>39</xdr:row>
      <xdr:rowOff>0</xdr:rowOff>
    </xdr:to>
    <xdr:sp macro="" textlink="">
      <xdr:nvSpPr>
        <xdr:cNvPr id="71078" name="Line 37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400175" y="4714875"/>
          <a:ext cx="5943600" cy="1905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4</xdr:col>
      <xdr:colOff>9524</xdr:colOff>
      <xdr:row>38</xdr:row>
      <xdr:rowOff>104775</xdr:rowOff>
    </xdr:from>
    <xdr:to>
      <xdr:col>4</xdr:col>
      <xdr:colOff>28574</xdr:colOff>
      <xdr:row>51</xdr:row>
      <xdr:rowOff>0</xdr:rowOff>
    </xdr:to>
    <xdr:sp macro="" textlink="">
      <xdr:nvSpPr>
        <xdr:cNvPr id="71079" name="Line 4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466724" y="4933950"/>
          <a:ext cx="9525" cy="140017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64</xdr:col>
      <xdr:colOff>9525</xdr:colOff>
      <xdr:row>45</xdr:row>
      <xdr:rowOff>9525</xdr:rowOff>
    </xdr:from>
    <xdr:to>
      <xdr:col>64</xdr:col>
      <xdr:colOff>9525</xdr:colOff>
      <xdr:row>48</xdr:row>
      <xdr:rowOff>28575</xdr:rowOff>
    </xdr:to>
    <xdr:sp macro="" textlink="">
      <xdr:nvSpPr>
        <xdr:cNvPr id="146576" name="Line 43"/>
        <xdr:cNvSpPr>
          <a:spLocks noChangeShapeType="1"/>
        </xdr:cNvSpPr>
      </xdr:nvSpPr>
      <xdr:spPr bwMode="auto">
        <a:xfrm>
          <a:off x="9439275" y="56578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9525</xdr:colOff>
      <xdr:row>48</xdr:row>
      <xdr:rowOff>0</xdr:rowOff>
    </xdr:from>
    <xdr:to>
      <xdr:col>64</xdr:col>
      <xdr:colOff>9525</xdr:colOff>
      <xdr:row>50</xdr:row>
      <xdr:rowOff>85725</xdr:rowOff>
    </xdr:to>
    <xdr:sp macro="" textlink="">
      <xdr:nvSpPr>
        <xdr:cNvPr id="146577" name="Line 48"/>
        <xdr:cNvSpPr>
          <a:spLocks noChangeShapeType="1"/>
        </xdr:cNvSpPr>
      </xdr:nvSpPr>
      <xdr:spPr bwMode="auto">
        <a:xfrm>
          <a:off x="9439275" y="592455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49</xdr:row>
      <xdr:rowOff>9525</xdr:rowOff>
    </xdr:from>
    <xdr:to>
      <xdr:col>5</xdr:col>
      <xdr:colOff>9525</xdr:colOff>
      <xdr:row>51</xdr:row>
      <xdr:rowOff>0</xdr:rowOff>
    </xdr:to>
    <xdr:sp macro="" textlink="">
      <xdr:nvSpPr>
        <xdr:cNvPr id="146578" name="Line 49"/>
        <xdr:cNvSpPr>
          <a:spLocks noChangeShapeType="1"/>
        </xdr:cNvSpPr>
      </xdr:nvSpPr>
      <xdr:spPr bwMode="auto">
        <a:xfrm flipH="1">
          <a:off x="581025" y="60960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49</xdr:row>
      <xdr:rowOff>9525</xdr:rowOff>
    </xdr:from>
    <xdr:to>
      <xdr:col>63</xdr:col>
      <xdr:colOff>0</xdr:colOff>
      <xdr:row>50</xdr:row>
      <xdr:rowOff>95250</xdr:rowOff>
    </xdr:to>
    <xdr:sp macro="" textlink="">
      <xdr:nvSpPr>
        <xdr:cNvPr id="146579" name="Line 50"/>
        <xdr:cNvSpPr>
          <a:spLocks noChangeShapeType="1"/>
        </xdr:cNvSpPr>
      </xdr:nvSpPr>
      <xdr:spPr bwMode="auto">
        <a:xfrm>
          <a:off x="9305925" y="60960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50</xdr:row>
      <xdr:rowOff>123825</xdr:rowOff>
    </xdr:from>
    <xdr:to>
      <xdr:col>5</xdr:col>
      <xdr:colOff>9525</xdr:colOff>
      <xdr:row>50</xdr:row>
      <xdr:rowOff>123825</xdr:rowOff>
    </xdr:to>
    <xdr:sp macro="" textlink="">
      <xdr:nvSpPr>
        <xdr:cNvPr id="71084" name="Line 5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466725" y="6105525"/>
          <a:ext cx="114300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63</xdr:col>
      <xdr:colOff>9525</xdr:colOff>
      <xdr:row>50</xdr:row>
      <xdr:rowOff>104775</xdr:rowOff>
    </xdr:from>
    <xdr:to>
      <xdr:col>64</xdr:col>
      <xdr:colOff>19050</xdr:colOff>
      <xdr:row>50</xdr:row>
      <xdr:rowOff>104775</xdr:rowOff>
    </xdr:to>
    <xdr:sp macro="" textlink="">
      <xdr:nvSpPr>
        <xdr:cNvPr id="146581" name="Line 53"/>
        <xdr:cNvSpPr>
          <a:spLocks noChangeShapeType="1"/>
        </xdr:cNvSpPr>
      </xdr:nvSpPr>
      <xdr:spPr bwMode="auto">
        <a:xfrm flipV="1">
          <a:off x="9315450" y="63150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66675</xdr:rowOff>
    </xdr:from>
    <xdr:to>
      <xdr:col>20</xdr:col>
      <xdr:colOff>0</xdr:colOff>
      <xdr:row>49</xdr:row>
      <xdr:rowOff>95250</xdr:rowOff>
    </xdr:to>
    <xdr:sp macro="" textlink="">
      <xdr:nvSpPr>
        <xdr:cNvPr id="146582" name="Line 101"/>
        <xdr:cNvSpPr>
          <a:spLocks noChangeShapeType="1"/>
        </xdr:cNvSpPr>
      </xdr:nvSpPr>
      <xdr:spPr bwMode="auto">
        <a:xfrm>
          <a:off x="2457450" y="480060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37</xdr:row>
      <xdr:rowOff>66675</xdr:rowOff>
    </xdr:from>
    <xdr:to>
      <xdr:col>20</xdr:col>
      <xdr:colOff>38100</xdr:colOff>
      <xdr:row>38</xdr:row>
      <xdr:rowOff>47625</xdr:rowOff>
    </xdr:to>
    <xdr:sp macro="" textlink="">
      <xdr:nvSpPr>
        <xdr:cNvPr id="146583" name="Line 102"/>
        <xdr:cNvSpPr>
          <a:spLocks noChangeShapeType="1"/>
        </xdr:cNvSpPr>
      </xdr:nvSpPr>
      <xdr:spPr bwMode="auto">
        <a:xfrm flipH="1">
          <a:off x="2419350" y="4800600"/>
          <a:ext cx="762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38</xdr:row>
      <xdr:rowOff>85725</xdr:rowOff>
    </xdr:from>
    <xdr:to>
      <xdr:col>20</xdr:col>
      <xdr:colOff>47625</xdr:colOff>
      <xdr:row>39</xdr:row>
      <xdr:rowOff>66675</xdr:rowOff>
    </xdr:to>
    <xdr:sp macro="" textlink="">
      <xdr:nvSpPr>
        <xdr:cNvPr id="146584" name="Line 103"/>
        <xdr:cNvSpPr>
          <a:spLocks noChangeShapeType="1"/>
        </xdr:cNvSpPr>
      </xdr:nvSpPr>
      <xdr:spPr bwMode="auto">
        <a:xfrm flipH="1">
          <a:off x="2419350" y="4914900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47</xdr:row>
      <xdr:rowOff>85725</xdr:rowOff>
    </xdr:from>
    <xdr:to>
      <xdr:col>20</xdr:col>
      <xdr:colOff>47625</xdr:colOff>
      <xdr:row>48</xdr:row>
      <xdr:rowOff>19050</xdr:rowOff>
    </xdr:to>
    <xdr:sp macro="" textlink="">
      <xdr:nvSpPr>
        <xdr:cNvPr id="146585" name="Line 104"/>
        <xdr:cNvSpPr>
          <a:spLocks noChangeShapeType="1"/>
        </xdr:cNvSpPr>
      </xdr:nvSpPr>
      <xdr:spPr bwMode="auto">
        <a:xfrm flipH="1">
          <a:off x="2428875" y="5924550"/>
          <a:ext cx="762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49</xdr:row>
      <xdr:rowOff>66675</xdr:rowOff>
    </xdr:from>
    <xdr:to>
      <xdr:col>20</xdr:col>
      <xdr:colOff>38100</xdr:colOff>
      <xdr:row>50</xdr:row>
      <xdr:rowOff>28575</xdr:rowOff>
    </xdr:to>
    <xdr:sp macro="" textlink="">
      <xdr:nvSpPr>
        <xdr:cNvPr id="146586" name="Line 105"/>
        <xdr:cNvSpPr>
          <a:spLocks noChangeShapeType="1"/>
        </xdr:cNvSpPr>
      </xdr:nvSpPr>
      <xdr:spPr bwMode="auto">
        <a:xfrm flipH="1">
          <a:off x="2428875" y="6153150"/>
          <a:ext cx="6667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49</xdr:row>
      <xdr:rowOff>9525</xdr:rowOff>
    </xdr:from>
    <xdr:to>
      <xdr:col>11</xdr:col>
      <xdr:colOff>104775</xdr:colOff>
      <xdr:row>49</xdr:row>
      <xdr:rowOff>9525</xdr:rowOff>
    </xdr:to>
    <xdr:sp macro="" textlink="">
      <xdr:nvSpPr>
        <xdr:cNvPr id="146587" name="Line 109"/>
        <xdr:cNvSpPr>
          <a:spLocks noChangeShapeType="1"/>
        </xdr:cNvSpPr>
      </xdr:nvSpPr>
      <xdr:spPr bwMode="auto">
        <a:xfrm flipH="1">
          <a:off x="571500" y="60960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9525</xdr:colOff>
      <xdr:row>49</xdr:row>
      <xdr:rowOff>9525</xdr:rowOff>
    </xdr:from>
    <xdr:to>
      <xdr:col>63</xdr:col>
      <xdr:colOff>9525</xdr:colOff>
      <xdr:row>49</xdr:row>
      <xdr:rowOff>9525</xdr:rowOff>
    </xdr:to>
    <xdr:sp macro="" textlink="">
      <xdr:nvSpPr>
        <xdr:cNvPr id="146588" name="Line 110"/>
        <xdr:cNvSpPr>
          <a:spLocks noChangeShapeType="1"/>
        </xdr:cNvSpPr>
      </xdr:nvSpPr>
      <xdr:spPr bwMode="auto">
        <a:xfrm>
          <a:off x="8391525" y="609600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51</xdr:row>
      <xdr:rowOff>66675</xdr:rowOff>
    </xdr:from>
    <xdr:to>
      <xdr:col>64</xdr:col>
      <xdr:colOff>28575</xdr:colOff>
      <xdr:row>51</xdr:row>
      <xdr:rowOff>66675</xdr:rowOff>
    </xdr:to>
    <xdr:sp macro="" textlink="">
      <xdr:nvSpPr>
        <xdr:cNvPr id="146589" name="Line 130"/>
        <xdr:cNvSpPr>
          <a:spLocks noChangeShapeType="1"/>
        </xdr:cNvSpPr>
      </xdr:nvSpPr>
      <xdr:spPr bwMode="auto">
        <a:xfrm>
          <a:off x="9305925" y="6400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57150</xdr:colOff>
      <xdr:row>47</xdr:row>
      <xdr:rowOff>104775</xdr:rowOff>
    </xdr:from>
    <xdr:to>
      <xdr:col>65</xdr:col>
      <xdr:colOff>19050</xdr:colOff>
      <xdr:row>48</xdr:row>
      <xdr:rowOff>0</xdr:rowOff>
    </xdr:to>
    <xdr:sp macro="" textlink="">
      <xdr:nvSpPr>
        <xdr:cNvPr id="146590" name="Line 143"/>
        <xdr:cNvSpPr>
          <a:spLocks noChangeShapeType="1"/>
        </xdr:cNvSpPr>
      </xdr:nvSpPr>
      <xdr:spPr bwMode="auto">
        <a:xfrm flipV="1">
          <a:off x="9486900" y="59245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76200</xdr:colOff>
      <xdr:row>50</xdr:row>
      <xdr:rowOff>85725</xdr:rowOff>
    </xdr:from>
    <xdr:to>
      <xdr:col>65</xdr:col>
      <xdr:colOff>38100</xdr:colOff>
      <xdr:row>50</xdr:row>
      <xdr:rowOff>114300</xdr:rowOff>
    </xdr:to>
    <xdr:sp macro="" textlink="">
      <xdr:nvSpPr>
        <xdr:cNvPr id="146591" name="Line 144"/>
        <xdr:cNvSpPr>
          <a:spLocks noChangeShapeType="1"/>
        </xdr:cNvSpPr>
      </xdr:nvSpPr>
      <xdr:spPr bwMode="auto">
        <a:xfrm flipV="1">
          <a:off x="9505950" y="6296025"/>
          <a:ext cx="857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57150</xdr:colOff>
      <xdr:row>32</xdr:row>
      <xdr:rowOff>28575</xdr:rowOff>
    </xdr:from>
    <xdr:to>
      <xdr:col>35</xdr:col>
      <xdr:colOff>66675</xdr:colOff>
      <xdr:row>37</xdr:row>
      <xdr:rowOff>57150</xdr:rowOff>
    </xdr:to>
    <xdr:sp macro="" textlink="">
      <xdr:nvSpPr>
        <xdr:cNvPr id="146592" name="Line 148"/>
        <xdr:cNvSpPr>
          <a:spLocks noChangeShapeType="1"/>
        </xdr:cNvSpPr>
      </xdr:nvSpPr>
      <xdr:spPr bwMode="auto">
        <a:xfrm flipV="1">
          <a:off x="5143500" y="4286250"/>
          <a:ext cx="95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66675</xdr:colOff>
      <xdr:row>37</xdr:row>
      <xdr:rowOff>9525</xdr:rowOff>
    </xdr:from>
    <xdr:to>
      <xdr:col>35</xdr:col>
      <xdr:colOff>66675</xdr:colOff>
      <xdr:row>37</xdr:row>
      <xdr:rowOff>85725</xdr:rowOff>
    </xdr:to>
    <xdr:sp macro="" textlink="">
      <xdr:nvSpPr>
        <xdr:cNvPr id="146593" name="Line 149"/>
        <xdr:cNvSpPr>
          <a:spLocks noChangeShapeType="1"/>
        </xdr:cNvSpPr>
      </xdr:nvSpPr>
      <xdr:spPr bwMode="auto">
        <a:xfrm>
          <a:off x="5153025" y="4743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0</xdr:colOff>
      <xdr:row>31</xdr:row>
      <xdr:rowOff>87630</xdr:rowOff>
    </xdr:from>
    <xdr:to>
      <xdr:col>34</xdr:col>
      <xdr:colOff>66675</xdr:colOff>
      <xdr:row>35</xdr:row>
      <xdr:rowOff>40306</xdr:rowOff>
    </xdr:to>
    <xdr:sp macro="" textlink="">
      <xdr:nvSpPr>
        <xdr:cNvPr id="71098" name="Line 417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1943100" y="4029075"/>
          <a:ext cx="2209800" cy="333375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34</xdr:col>
      <xdr:colOff>45720</xdr:colOff>
      <xdr:row>32</xdr:row>
      <xdr:rowOff>4898</xdr:rowOff>
    </xdr:from>
    <xdr:to>
      <xdr:col>49</xdr:col>
      <xdr:colOff>57147</xdr:colOff>
      <xdr:row>34</xdr:row>
      <xdr:rowOff>87764</xdr:rowOff>
    </xdr:to>
    <xdr:sp macro="" textlink="">
      <xdr:nvSpPr>
        <xdr:cNvPr id="71099" name="Line 418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4133850" y="4029075"/>
          <a:ext cx="2247900" cy="28575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13</xdr:col>
      <xdr:colOff>104775</xdr:colOff>
      <xdr:row>36</xdr:row>
      <xdr:rowOff>9525</xdr:rowOff>
    </xdr:from>
    <xdr:to>
      <xdr:col>13</xdr:col>
      <xdr:colOff>104775</xdr:colOff>
      <xdr:row>37</xdr:row>
      <xdr:rowOff>48220</xdr:rowOff>
    </xdr:to>
    <xdr:sp macro="" textlink="">
      <xdr:nvSpPr>
        <xdr:cNvPr id="71100" name="Line 423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1590675" y="4419600"/>
          <a:ext cx="0" cy="14287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12</xdr:col>
      <xdr:colOff>28575</xdr:colOff>
      <xdr:row>36</xdr:row>
      <xdr:rowOff>9525</xdr:rowOff>
    </xdr:from>
    <xdr:to>
      <xdr:col>13</xdr:col>
      <xdr:colOff>104775</xdr:colOff>
      <xdr:row>36</xdr:row>
      <xdr:rowOff>9525</xdr:rowOff>
    </xdr:to>
    <xdr:sp macro="" textlink="">
      <xdr:nvSpPr>
        <xdr:cNvPr id="71101" name="Line 425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 flipV="1">
          <a:off x="1400175" y="4419600"/>
          <a:ext cx="190500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57</xdr:col>
      <xdr:colOff>19050</xdr:colOff>
      <xdr:row>35</xdr:row>
      <xdr:rowOff>78105</xdr:rowOff>
    </xdr:from>
    <xdr:to>
      <xdr:col>57</xdr:col>
      <xdr:colOff>19050</xdr:colOff>
      <xdr:row>47</xdr:row>
      <xdr:rowOff>20965</xdr:rowOff>
    </xdr:to>
    <xdr:sp macro="" textlink="">
      <xdr:nvSpPr>
        <xdr:cNvPr id="71102" name="Line 427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7343775" y="4400550"/>
          <a:ext cx="0" cy="129540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4</xdr:col>
      <xdr:colOff>64770</xdr:colOff>
      <xdr:row>38</xdr:row>
      <xdr:rowOff>114300</xdr:rowOff>
    </xdr:from>
    <xdr:to>
      <xdr:col>12</xdr:col>
      <xdr:colOff>47631</xdr:colOff>
      <xdr:row>38</xdr:row>
      <xdr:rowOff>114300</xdr:rowOff>
    </xdr:to>
    <xdr:sp macro="" textlink="">
      <xdr:nvSpPr>
        <xdr:cNvPr id="71103" name="Line 430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514350" y="4943475"/>
          <a:ext cx="990600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57</xdr:col>
      <xdr:colOff>38100</xdr:colOff>
      <xdr:row>38</xdr:row>
      <xdr:rowOff>85725</xdr:rowOff>
    </xdr:from>
    <xdr:to>
      <xdr:col>64</xdr:col>
      <xdr:colOff>0</xdr:colOff>
      <xdr:row>38</xdr:row>
      <xdr:rowOff>104775</xdr:rowOff>
    </xdr:to>
    <xdr:sp macro="" textlink="">
      <xdr:nvSpPr>
        <xdr:cNvPr id="71104" name="Line 431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8543925" y="4914900"/>
          <a:ext cx="885825" cy="952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64</xdr:col>
      <xdr:colOff>19050</xdr:colOff>
      <xdr:row>38</xdr:row>
      <xdr:rowOff>114300</xdr:rowOff>
    </xdr:from>
    <xdr:to>
      <xdr:col>64</xdr:col>
      <xdr:colOff>19050</xdr:colOff>
      <xdr:row>48</xdr:row>
      <xdr:rowOff>19114</xdr:rowOff>
    </xdr:to>
    <xdr:sp macro="" textlink="">
      <xdr:nvSpPr>
        <xdr:cNvPr id="71105" name="Line 433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9439275" y="4943475"/>
          <a:ext cx="0" cy="100965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12</xdr:col>
      <xdr:colOff>9525</xdr:colOff>
      <xdr:row>49</xdr:row>
      <xdr:rowOff>1905</xdr:rowOff>
    </xdr:from>
    <xdr:to>
      <xdr:col>56</xdr:col>
      <xdr:colOff>57156</xdr:colOff>
      <xdr:row>49</xdr:row>
      <xdr:rowOff>1905</xdr:rowOff>
    </xdr:to>
    <xdr:sp macro="" textlink="">
      <xdr:nvSpPr>
        <xdr:cNvPr id="71106" name="Line 434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1390650" y="5867400"/>
          <a:ext cx="5857875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64</xdr:col>
      <xdr:colOff>19050</xdr:colOff>
      <xdr:row>48</xdr:row>
      <xdr:rowOff>0</xdr:rowOff>
    </xdr:from>
    <xdr:to>
      <xdr:col>64</xdr:col>
      <xdr:colOff>19050</xdr:colOff>
      <xdr:row>50</xdr:row>
      <xdr:rowOff>85725</xdr:rowOff>
    </xdr:to>
    <xdr:sp macro="" textlink="">
      <xdr:nvSpPr>
        <xdr:cNvPr id="71107" name="Line 436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8191500" y="5695950"/>
          <a:ext cx="0" cy="37147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5</xdr:col>
      <xdr:colOff>9525</xdr:colOff>
      <xdr:row>49</xdr:row>
      <xdr:rowOff>1905</xdr:rowOff>
    </xdr:from>
    <xdr:to>
      <xdr:col>5</xdr:col>
      <xdr:colOff>9525</xdr:colOff>
      <xdr:row>51</xdr:row>
      <xdr:rowOff>45</xdr:rowOff>
    </xdr:to>
    <xdr:sp macro="" textlink="">
      <xdr:nvSpPr>
        <xdr:cNvPr id="71108" name="Line 437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581025" y="5867400"/>
          <a:ext cx="0" cy="238125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63</xdr:col>
      <xdr:colOff>0</xdr:colOff>
      <xdr:row>49</xdr:row>
      <xdr:rowOff>1905</xdr:rowOff>
    </xdr:from>
    <xdr:to>
      <xdr:col>63</xdr:col>
      <xdr:colOff>0</xdr:colOff>
      <xdr:row>50</xdr:row>
      <xdr:rowOff>87630</xdr:rowOff>
    </xdr:to>
    <xdr:sp macro="" textlink="">
      <xdr:nvSpPr>
        <xdr:cNvPr id="71109" name="Line 438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8058150" y="5867400"/>
          <a:ext cx="0" cy="20955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63</xdr:col>
      <xdr:colOff>9525</xdr:colOff>
      <xdr:row>50</xdr:row>
      <xdr:rowOff>95250</xdr:rowOff>
    </xdr:from>
    <xdr:to>
      <xdr:col>64</xdr:col>
      <xdr:colOff>19050</xdr:colOff>
      <xdr:row>50</xdr:row>
      <xdr:rowOff>95250</xdr:rowOff>
    </xdr:to>
    <xdr:sp macro="" textlink="">
      <xdr:nvSpPr>
        <xdr:cNvPr id="71110" name="Line 440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8067675" y="6086475"/>
          <a:ext cx="133350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20</xdr:col>
      <xdr:colOff>0</xdr:colOff>
      <xdr:row>37</xdr:row>
      <xdr:rowOff>66675</xdr:rowOff>
    </xdr:from>
    <xdr:to>
      <xdr:col>20</xdr:col>
      <xdr:colOff>0</xdr:colOff>
      <xdr:row>49</xdr:row>
      <xdr:rowOff>0</xdr:rowOff>
    </xdr:to>
    <xdr:sp macro="" textlink="">
      <xdr:nvSpPr>
        <xdr:cNvPr id="146607" name="Line 481"/>
        <xdr:cNvSpPr>
          <a:spLocks noChangeShapeType="1"/>
        </xdr:cNvSpPr>
      </xdr:nvSpPr>
      <xdr:spPr bwMode="auto">
        <a:xfrm flipH="1">
          <a:off x="2457450" y="480060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37</xdr:row>
      <xdr:rowOff>66675</xdr:rowOff>
    </xdr:from>
    <xdr:to>
      <xdr:col>20</xdr:col>
      <xdr:colOff>38100</xdr:colOff>
      <xdr:row>38</xdr:row>
      <xdr:rowOff>47625</xdr:rowOff>
    </xdr:to>
    <xdr:sp macro="" textlink="">
      <xdr:nvSpPr>
        <xdr:cNvPr id="146608" name="Line 482"/>
        <xdr:cNvSpPr>
          <a:spLocks noChangeShapeType="1"/>
        </xdr:cNvSpPr>
      </xdr:nvSpPr>
      <xdr:spPr bwMode="auto">
        <a:xfrm flipH="1">
          <a:off x="2419350" y="4800600"/>
          <a:ext cx="762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38</xdr:row>
      <xdr:rowOff>85725</xdr:rowOff>
    </xdr:from>
    <xdr:to>
      <xdr:col>20</xdr:col>
      <xdr:colOff>47625</xdr:colOff>
      <xdr:row>39</xdr:row>
      <xdr:rowOff>66675</xdr:rowOff>
    </xdr:to>
    <xdr:sp macro="" textlink="">
      <xdr:nvSpPr>
        <xdr:cNvPr id="146609" name="Line 483"/>
        <xdr:cNvSpPr>
          <a:spLocks noChangeShapeType="1"/>
        </xdr:cNvSpPr>
      </xdr:nvSpPr>
      <xdr:spPr bwMode="auto">
        <a:xfrm flipH="1">
          <a:off x="2419350" y="4914900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47</xdr:row>
      <xdr:rowOff>85725</xdr:rowOff>
    </xdr:from>
    <xdr:to>
      <xdr:col>20</xdr:col>
      <xdr:colOff>47625</xdr:colOff>
      <xdr:row>48</xdr:row>
      <xdr:rowOff>19050</xdr:rowOff>
    </xdr:to>
    <xdr:sp macro="" textlink="">
      <xdr:nvSpPr>
        <xdr:cNvPr id="146610" name="Line 484"/>
        <xdr:cNvSpPr>
          <a:spLocks noChangeShapeType="1"/>
        </xdr:cNvSpPr>
      </xdr:nvSpPr>
      <xdr:spPr bwMode="auto">
        <a:xfrm flipH="1">
          <a:off x="2428875" y="5924550"/>
          <a:ext cx="762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48</xdr:row>
      <xdr:rowOff>76200</xdr:rowOff>
    </xdr:from>
    <xdr:to>
      <xdr:col>20</xdr:col>
      <xdr:colOff>38100</xdr:colOff>
      <xdr:row>49</xdr:row>
      <xdr:rowOff>38100</xdr:rowOff>
    </xdr:to>
    <xdr:sp macro="" textlink="">
      <xdr:nvSpPr>
        <xdr:cNvPr id="146611" name="Line 485"/>
        <xdr:cNvSpPr>
          <a:spLocks noChangeShapeType="1"/>
        </xdr:cNvSpPr>
      </xdr:nvSpPr>
      <xdr:spPr bwMode="auto">
        <a:xfrm flipH="1">
          <a:off x="2428875" y="6000750"/>
          <a:ext cx="6667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49</xdr:row>
      <xdr:rowOff>1905</xdr:rowOff>
    </xdr:from>
    <xdr:to>
      <xdr:col>11</xdr:col>
      <xdr:colOff>104775</xdr:colOff>
      <xdr:row>49</xdr:row>
      <xdr:rowOff>1905</xdr:rowOff>
    </xdr:to>
    <xdr:sp macro="" textlink="">
      <xdr:nvSpPr>
        <xdr:cNvPr id="71116" name="Line 486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571500" y="5867400"/>
          <a:ext cx="790575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56</xdr:col>
      <xdr:colOff>1905</xdr:colOff>
      <xdr:row>49</xdr:row>
      <xdr:rowOff>1905</xdr:rowOff>
    </xdr:from>
    <xdr:to>
      <xdr:col>63</xdr:col>
      <xdr:colOff>9569</xdr:colOff>
      <xdr:row>49</xdr:row>
      <xdr:rowOff>1905</xdr:rowOff>
    </xdr:to>
    <xdr:sp macro="" textlink="">
      <xdr:nvSpPr>
        <xdr:cNvPr id="71117" name="Line 487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7200900" y="5867400"/>
          <a:ext cx="866775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64</xdr:col>
      <xdr:colOff>114300</xdr:colOff>
      <xdr:row>47</xdr:row>
      <xdr:rowOff>104775</xdr:rowOff>
    </xdr:from>
    <xdr:to>
      <xdr:col>64</xdr:col>
      <xdr:colOff>114300</xdr:colOff>
      <xdr:row>50</xdr:row>
      <xdr:rowOff>104775</xdr:rowOff>
    </xdr:to>
    <xdr:sp macro="" textlink="">
      <xdr:nvSpPr>
        <xdr:cNvPr id="146614" name="Line 503"/>
        <xdr:cNvSpPr>
          <a:spLocks noChangeShapeType="1"/>
        </xdr:cNvSpPr>
      </xdr:nvSpPr>
      <xdr:spPr bwMode="auto">
        <a:xfrm flipH="1">
          <a:off x="9544050" y="592455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37</xdr:row>
      <xdr:rowOff>9525</xdr:rowOff>
    </xdr:from>
    <xdr:to>
      <xdr:col>35</xdr:col>
      <xdr:colOff>66675</xdr:colOff>
      <xdr:row>37</xdr:row>
      <xdr:rowOff>85725</xdr:rowOff>
    </xdr:to>
    <xdr:sp macro="" textlink="">
      <xdr:nvSpPr>
        <xdr:cNvPr id="146615" name="Line 509"/>
        <xdr:cNvSpPr>
          <a:spLocks noChangeShapeType="1"/>
        </xdr:cNvSpPr>
      </xdr:nvSpPr>
      <xdr:spPr bwMode="auto">
        <a:xfrm>
          <a:off x="5153025" y="4743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76200</xdr:colOff>
      <xdr:row>51</xdr:row>
      <xdr:rowOff>28575</xdr:rowOff>
    </xdr:from>
    <xdr:to>
      <xdr:col>39</xdr:col>
      <xdr:colOff>66675</xdr:colOff>
      <xdr:row>51</xdr:row>
      <xdr:rowOff>76200</xdr:rowOff>
    </xdr:to>
    <xdr:sp macro="" textlink="">
      <xdr:nvSpPr>
        <xdr:cNvPr id="146616" name="Line 552"/>
        <xdr:cNvSpPr>
          <a:spLocks noChangeShapeType="1"/>
        </xdr:cNvSpPr>
      </xdr:nvSpPr>
      <xdr:spPr bwMode="auto">
        <a:xfrm flipH="1">
          <a:off x="5162550" y="6362700"/>
          <a:ext cx="7429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39</xdr:col>
      <xdr:colOff>57150</xdr:colOff>
      <xdr:row>49</xdr:row>
      <xdr:rowOff>114300</xdr:rowOff>
    </xdr:from>
    <xdr:to>
      <xdr:col>43</xdr:col>
      <xdr:colOff>38100</xdr:colOff>
      <xdr:row>50</xdr:row>
      <xdr:rowOff>66675</xdr:rowOff>
    </xdr:to>
    <xdr:sp macro="" textlink="">
      <xdr:nvSpPr>
        <xdr:cNvPr id="146617" name="Line 563"/>
        <xdr:cNvSpPr>
          <a:spLocks noChangeShapeType="1"/>
        </xdr:cNvSpPr>
      </xdr:nvSpPr>
      <xdr:spPr bwMode="auto">
        <a:xfrm>
          <a:off x="5895975" y="6200775"/>
          <a:ext cx="9144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108438</xdr:colOff>
      <xdr:row>20</xdr:row>
      <xdr:rowOff>79131</xdr:rowOff>
    </xdr:from>
    <xdr:to>
      <xdr:col>57</xdr:col>
      <xdr:colOff>87763</xdr:colOff>
      <xdr:row>20</xdr:row>
      <xdr:rowOff>100271</xdr:rowOff>
    </xdr:to>
    <xdr:cxnSp macro="">
      <xdr:nvCxnSpPr>
        <xdr:cNvPr id="3" name="Düz Bağlayıcı 2">
          <a:extLst>
            <a:ext uri="{FF2B5EF4-FFF2-40B4-BE49-F238E27FC236}"/>
          </a:extLst>
        </xdr:cNvPr>
        <xdr:cNvCxnSpPr/>
      </xdr:nvCxnSpPr>
      <xdr:spPr>
        <a:xfrm>
          <a:off x="1470310" y="2713705"/>
          <a:ext cx="5748424" cy="1409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83683</xdr:colOff>
      <xdr:row>7</xdr:row>
      <xdr:rowOff>14398</xdr:rowOff>
    </xdr:from>
    <xdr:to>
      <xdr:col>57</xdr:col>
      <xdr:colOff>78921</xdr:colOff>
      <xdr:row>7</xdr:row>
      <xdr:rowOff>17689</xdr:rowOff>
    </xdr:to>
    <xdr:cxnSp macro="">
      <xdr:nvCxnSpPr>
        <xdr:cNvPr id="299" name="Düz Bağlayıcı 298">
          <a:extLst>
            <a:ext uri="{FF2B5EF4-FFF2-40B4-BE49-F238E27FC236}"/>
          </a:extLst>
        </xdr:cNvPr>
        <xdr:cNvCxnSpPr/>
      </xdr:nvCxnSpPr>
      <xdr:spPr>
        <a:xfrm>
          <a:off x="1481137" y="1391441"/>
          <a:ext cx="5740854" cy="329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77676</xdr:colOff>
      <xdr:row>3</xdr:row>
      <xdr:rowOff>74341</xdr:rowOff>
    </xdr:from>
    <xdr:to>
      <xdr:col>65</xdr:col>
      <xdr:colOff>50877</xdr:colOff>
      <xdr:row>7</xdr:row>
      <xdr:rowOff>29373</xdr:rowOff>
    </xdr:to>
    <xdr:cxnSp macro="">
      <xdr:nvCxnSpPr>
        <xdr:cNvPr id="304" name="Düz Bağlayıcı 303">
          <a:extLst>
            <a:ext uri="{FF2B5EF4-FFF2-40B4-BE49-F238E27FC236}"/>
          </a:extLst>
        </xdr:cNvPr>
        <xdr:cNvCxnSpPr/>
      </xdr:nvCxnSpPr>
      <xdr:spPr>
        <a:xfrm flipV="1">
          <a:off x="7493469" y="980378"/>
          <a:ext cx="976811" cy="3778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82927</xdr:colOff>
      <xdr:row>20</xdr:row>
      <xdr:rowOff>99771</xdr:rowOff>
    </xdr:from>
    <xdr:to>
      <xdr:col>65</xdr:col>
      <xdr:colOff>41415</xdr:colOff>
      <xdr:row>25</xdr:row>
      <xdr:rowOff>38127</xdr:rowOff>
    </xdr:to>
    <xdr:cxnSp macro="">
      <xdr:nvCxnSpPr>
        <xdr:cNvPr id="307" name="Düz Bağlayıcı 306">
          <a:extLst>
            <a:ext uri="{FF2B5EF4-FFF2-40B4-BE49-F238E27FC236}"/>
          </a:extLst>
        </xdr:cNvPr>
        <xdr:cNvCxnSpPr>
          <a:endCxn id="146630" idx="1"/>
        </xdr:cNvCxnSpPr>
      </xdr:nvCxnSpPr>
      <xdr:spPr>
        <a:xfrm>
          <a:off x="7440309" y="2916994"/>
          <a:ext cx="958020" cy="4358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22274</xdr:colOff>
      <xdr:row>3</xdr:row>
      <xdr:rowOff>73562</xdr:rowOff>
    </xdr:from>
    <xdr:to>
      <xdr:col>12</xdr:col>
      <xdr:colOff>113948</xdr:colOff>
      <xdr:row>7</xdr:row>
      <xdr:rowOff>15906</xdr:rowOff>
    </xdr:to>
    <xdr:cxnSp macro="">
      <xdr:nvCxnSpPr>
        <xdr:cNvPr id="309" name="Düz Bağlayıcı 308">
          <a:extLst>
            <a:ext uri="{FF2B5EF4-FFF2-40B4-BE49-F238E27FC236}"/>
          </a:extLst>
        </xdr:cNvPr>
        <xdr:cNvCxnSpPr>
          <a:stCxn id="146631" idx="0"/>
        </xdr:cNvCxnSpPr>
      </xdr:nvCxnSpPr>
      <xdr:spPr>
        <a:xfrm>
          <a:off x="483577" y="1062404"/>
          <a:ext cx="1037149" cy="3767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35718</xdr:colOff>
      <xdr:row>20</xdr:row>
      <xdr:rowOff>82062</xdr:rowOff>
    </xdr:from>
    <xdr:to>
      <xdr:col>12</xdr:col>
      <xdr:colOff>111369</xdr:colOff>
      <xdr:row>24</xdr:row>
      <xdr:rowOff>98959</xdr:rowOff>
    </xdr:to>
    <xdr:cxnSp macro="">
      <xdr:nvCxnSpPr>
        <xdr:cNvPr id="310" name="Düz Bağlayıcı 309">
          <a:extLst>
            <a:ext uri="{FF2B5EF4-FFF2-40B4-BE49-F238E27FC236}"/>
          </a:extLst>
        </xdr:cNvPr>
        <xdr:cNvCxnSpPr/>
      </xdr:nvCxnSpPr>
      <xdr:spPr>
        <a:xfrm flipV="1">
          <a:off x="492918" y="2721848"/>
          <a:ext cx="990051" cy="3991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87742</xdr:colOff>
      <xdr:row>8</xdr:row>
      <xdr:rowOff>66069</xdr:rowOff>
    </xdr:from>
    <xdr:to>
      <xdr:col>58</xdr:col>
      <xdr:colOff>7055</xdr:colOff>
      <xdr:row>8</xdr:row>
      <xdr:rowOff>70462</xdr:rowOff>
    </xdr:to>
    <xdr:cxnSp macro="">
      <xdr:nvCxnSpPr>
        <xdr:cNvPr id="313" name="Düz Bağlayıcı 312">
          <a:extLst>
            <a:ext uri="{FF2B5EF4-FFF2-40B4-BE49-F238E27FC236}"/>
          </a:extLst>
        </xdr:cNvPr>
        <xdr:cNvCxnSpPr/>
      </xdr:nvCxnSpPr>
      <xdr:spPr>
        <a:xfrm flipV="1">
          <a:off x="1524000" y="1716920"/>
          <a:ext cx="7033124" cy="878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4218</xdr:colOff>
      <xdr:row>4</xdr:row>
      <xdr:rowOff>111512</xdr:rowOff>
    </xdr:from>
    <xdr:to>
      <xdr:col>65</xdr:col>
      <xdr:colOff>55725</xdr:colOff>
      <xdr:row>8</xdr:row>
      <xdr:rowOff>61194</xdr:rowOff>
    </xdr:to>
    <xdr:cxnSp macro="">
      <xdr:nvCxnSpPr>
        <xdr:cNvPr id="314" name="Düz Bağlayıcı 313">
          <a:extLst>
            <a:ext uri="{FF2B5EF4-FFF2-40B4-BE49-F238E27FC236}"/>
          </a:extLst>
        </xdr:cNvPr>
        <xdr:cNvCxnSpPr/>
      </xdr:nvCxnSpPr>
      <xdr:spPr>
        <a:xfrm flipV="1">
          <a:off x="8239125" y="1224746"/>
          <a:ext cx="981830" cy="39450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29391</xdr:colOff>
      <xdr:row>4</xdr:row>
      <xdr:rowOff>103414</xdr:rowOff>
    </xdr:from>
    <xdr:to>
      <xdr:col>12</xdr:col>
      <xdr:colOff>113219</xdr:colOff>
      <xdr:row>8</xdr:row>
      <xdr:rowOff>61535</xdr:rowOff>
    </xdr:to>
    <xdr:cxnSp macro="">
      <xdr:nvCxnSpPr>
        <xdr:cNvPr id="317" name="Düz Bağlayıcı 316">
          <a:extLst>
            <a:ext uri="{FF2B5EF4-FFF2-40B4-BE49-F238E27FC236}"/>
          </a:extLst>
        </xdr:cNvPr>
        <xdr:cNvCxnSpPr/>
      </xdr:nvCxnSpPr>
      <xdr:spPr>
        <a:xfrm>
          <a:off x="478971" y="1137557"/>
          <a:ext cx="1005804" cy="4022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19</xdr:row>
      <xdr:rowOff>20412</xdr:rowOff>
    </xdr:from>
    <xdr:to>
      <xdr:col>12</xdr:col>
      <xdr:colOff>112259</xdr:colOff>
      <xdr:row>23</xdr:row>
      <xdr:rowOff>14281</xdr:rowOff>
    </xdr:to>
    <xdr:cxnSp macro="">
      <xdr:nvCxnSpPr>
        <xdr:cNvPr id="318" name="Düz Bağlayıcı 317">
          <a:extLst>
            <a:ext uri="{FF2B5EF4-FFF2-40B4-BE49-F238E27FC236}"/>
          </a:extLst>
        </xdr:cNvPr>
        <xdr:cNvCxnSpPr/>
      </xdr:nvCxnSpPr>
      <xdr:spPr>
        <a:xfrm flipV="1">
          <a:off x="476250" y="2819297"/>
          <a:ext cx="1042778" cy="38256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109281</xdr:colOff>
      <xdr:row>18</xdr:row>
      <xdr:rowOff>161614</xdr:rowOff>
    </xdr:from>
    <xdr:to>
      <xdr:col>57</xdr:col>
      <xdr:colOff>92887</xdr:colOff>
      <xdr:row>19</xdr:row>
      <xdr:rowOff>13080</xdr:rowOff>
    </xdr:to>
    <xdr:cxnSp macro="">
      <xdr:nvCxnSpPr>
        <xdr:cNvPr id="319" name="Düz Bağlayıcı 318">
          <a:extLst>
            <a:ext uri="{FF2B5EF4-FFF2-40B4-BE49-F238E27FC236}"/>
          </a:extLst>
        </xdr:cNvPr>
        <xdr:cNvCxnSpPr/>
      </xdr:nvCxnSpPr>
      <xdr:spPr>
        <a:xfrm>
          <a:off x="1596646" y="2857922"/>
          <a:ext cx="6719241" cy="1998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93260</xdr:colOff>
      <xdr:row>19</xdr:row>
      <xdr:rowOff>14863</xdr:rowOff>
    </xdr:from>
    <xdr:to>
      <xdr:col>65</xdr:col>
      <xdr:colOff>38118</xdr:colOff>
      <xdr:row>23</xdr:row>
      <xdr:rowOff>13984</xdr:rowOff>
    </xdr:to>
    <xdr:cxnSp macro="">
      <xdr:nvCxnSpPr>
        <xdr:cNvPr id="320" name="Düz Bağlayıcı 319">
          <a:extLst>
            <a:ext uri="{FF2B5EF4-FFF2-40B4-BE49-F238E27FC236}"/>
          </a:extLst>
        </xdr:cNvPr>
        <xdr:cNvCxnSpPr/>
      </xdr:nvCxnSpPr>
      <xdr:spPr>
        <a:xfrm>
          <a:off x="8261628" y="2888692"/>
          <a:ext cx="974900" cy="4695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47625</xdr:colOff>
      <xdr:row>3</xdr:row>
      <xdr:rowOff>85725</xdr:rowOff>
    </xdr:from>
    <xdr:to>
      <xdr:col>65</xdr:col>
      <xdr:colOff>47625</xdr:colOff>
      <xdr:row>25</xdr:row>
      <xdr:rowOff>38100</xdr:rowOff>
    </xdr:to>
    <xdr:sp macro="" textlink="">
      <xdr:nvSpPr>
        <xdr:cNvPr id="146630" name="Line 433"/>
        <xdr:cNvSpPr>
          <a:spLocks noChangeShapeType="1"/>
        </xdr:cNvSpPr>
      </xdr:nvSpPr>
      <xdr:spPr bwMode="auto">
        <a:xfrm flipH="1">
          <a:off x="9601200" y="1076325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</xdr:row>
      <xdr:rowOff>66675</xdr:rowOff>
    </xdr:from>
    <xdr:to>
      <xdr:col>4</xdr:col>
      <xdr:colOff>19050</xdr:colOff>
      <xdr:row>26</xdr:row>
      <xdr:rowOff>47625</xdr:rowOff>
    </xdr:to>
    <xdr:sp macro="" textlink="">
      <xdr:nvSpPr>
        <xdr:cNvPr id="146631" name="Line 433"/>
        <xdr:cNvSpPr>
          <a:spLocks noChangeShapeType="1"/>
        </xdr:cNvSpPr>
      </xdr:nvSpPr>
      <xdr:spPr bwMode="auto">
        <a:xfrm>
          <a:off x="476250" y="1057275"/>
          <a:ext cx="0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5</xdr:row>
      <xdr:rowOff>9525</xdr:rowOff>
    </xdr:from>
    <xdr:to>
      <xdr:col>12</xdr:col>
      <xdr:colOff>114300</xdr:colOff>
      <xdr:row>23</xdr:row>
      <xdr:rowOff>85725</xdr:rowOff>
    </xdr:to>
    <xdr:sp macro="" textlink="">
      <xdr:nvSpPr>
        <xdr:cNvPr id="146632" name="Line 433"/>
        <xdr:cNvSpPr>
          <a:spLocks noChangeShapeType="1"/>
        </xdr:cNvSpPr>
      </xdr:nvSpPr>
      <xdr:spPr bwMode="auto">
        <a:xfrm>
          <a:off x="1571625" y="124777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95250</xdr:colOff>
      <xdr:row>5</xdr:row>
      <xdr:rowOff>38100</xdr:rowOff>
    </xdr:from>
    <xdr:to>
      <xdr:col>57</xdr:col>
      <xdr:colOff>95250</xdr:colOff>
      <xdr:row>24</xdr:row>
      <xdr:rowOff>9525</xdr:rowOff>
    </xdr:to>
    <xdr:sp macro="" textlink="">
      <xdr:nvSpPr>
        <xdr:cNvPr id="146633" name="Line 433"/>
        <xdr:cNvSpPr>
          <a:spLocks noChangeShapeType="1"/>
        </xdr:cNvSpPr>
      </xdr:nvSpPr>
      <xdr:spPr bwMode="auto">
        <a:xfrm>
          <a:off x="8601075" y="1276350"/>
          <a:ext cx="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13</xdr:row>
      <xdr:rowOff>104775</xdr:rowOff>
    </xdr:from>
    <xdr:to>
      <xdr:col>57</xdr:col>
      <xdr:colOff>66675</xdr:colOff>
      <xdr:row>13</xdr:row>
      <xdr:rowOff>114300</xdr:rowOff>
    </xdr:to>
    <xdr:sp macro="" textlink="">
      <xdr:nvSpPr>
        <xdr:cNvPr id="146634" name="Line 508"/>
        <xdr:cNvSpPr>
          <a:spLocks noChangeShapeType="1"/>
        </xdr:cNvSpPr>
      </xdr:nvSpPr>
      <xdr:spPr bwMode="auto">
        <a:xfrm>
          <a:off x="1571625" y="2286000"/>
          <a:ext cx="7000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76200</xdr:colOff>
      <xdr:row>13</xdr:row>
      <xdr:rowOff>104775</xdr:rowOff>
    </xdr:from>
    <xdr:to>
      <xdr:col>15</xdr:col>
      <xdr:colOff>47625</xdr:colOff>
      <xdr:row>13</xdr:row>
      <xdr:rowOff>104775</xdr:rowOff>
    </xdr:to>
    <xdr:sp macro="" textlink="">
      <xdr:nvSpPr>
        <xdr:cNvPr id="146635" name="Line 509"/>
        <xdr:cNvSpPr>
          <a:spLocks noChangeShapeType="1"/>
        </xdr:cNvSpPr>
      </xdr:nvSpPr>
      <xdr:spPr bwMode="auto">
        <a:xfrm flipH="1" flipV="1">
          <a:off x="1533525" y="22860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39</xdr:col>
      <xdr:colOff>27923</xdr:colOff>
      <xdr:row>7</xdr:row>
      <xdr:rowOff>42036</xdr:rowOff>
    </xdr:from>
    <xdr:to>
      <xdr:col>39</xdr:col>
      <xdr:colOff>27923</xdr:colOff>
      <xdr:row>8</xdr:row>
      <xdr:rowOff>86086</xdr:rowOff>
    </xdr:to>
    <xdr:sp macro="" textlink="">
      <xdr:nvSpPr>
        <xdr:cNvPr id="159" name="Line 433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>
          <a:off x="4687262" y="1507917"/>
          <a:ext cx="0" cy="157969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38</xdr:col>
      <xdr:colOff>114300</xdr:colOff>
      <xdr:row>20</xdr:row>
      <xdr:rowOff>57150</xdr:rowOff>
    </xdr:from>
    <xdr:to>
      <xdr:col>39</xdr:col>
      <xdr:colOff>47625</xdr:colOff>
      <xdr:row>21</xdr:row>
      <xdr:rowOff>28575</xdr:rowOff>
    </xdr:to>
    <xdr:sp macro="" textlink="">
      <xdr:nvSpPr>
        <xdr:cNvPr id="146637" name="Line 433"/>
        <xdr:cNvSpPr>
          <a:spLocks noChangeShapeType="1"/>
        </xdr:cNvSpPr>
      </xdr:nvSpPr>
      <xdr:spPr bwMode="auto">
        <a:xfrm flipH="1">
          <a:off x="5829300" y="3095625"/>
          <a:ext cx="571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28111</xdr:colOff>
      <xdr:row>9</xdr:row>
      <xdr:rowOff>0</xdr:rowOff>
    </xdr:from>
    <xdr:to>
      <xdr:col>39</xdr:col>
      <xdr:colOff>28111</xdr:colOff>
      <xdr:row>19</xdr:row>
      <xdr:rowOff>51110</xdr:rowOff>
    </xdr:to>
    <xdr:sp macro="" textlink="">
      <xdr:nvSpPr>
        <xdr:cNvPr id="167" name="Line 433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4799671" y="1668037"/>
          <a:ext cx="4646" cy="924622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39</xdr:col>
      <xdr:colOff>4157</xdr:colOff>
      <xdr:row>19</xdr:row>
      <xdr:rowOff>45853</xdr:rowOff>
    </xdr:from>
    <xdr:to>
      <xdr:col>39</xdr:col>
      <xdr:colOff>6535</xdr:colOff>
      <xdr:row>21</xdr:row>
      <xdr:rowOff>4600</xdr:rowOff>
    </xdr:to>
    <xdr:sp macro="" textlink="">
      <xdr:nvSpPr>
        <xdr:cNvPr id="168" name="Line 433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>
          <a:off x="4759238" y="2622616"/>
          <a:ext cx="2378" cy="149247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38</xdr:col>
      <xdr:colOff>114300</xdr:colOff>
      <xdr:row>8</xdr:row>
      <xdr:rowOff>57150</xdr:rowOff>
    </xdr:from>
    <xdr:to>
      <xdr:col>39</xdr:col>
      <xdr:colOff>47625</xdr:colOff>
      <xdr:row>9</xdr:row>
      <xdr:rowOff>19050</xdr:rowOff>
    </xdr:to>
    <xdr:sp macro="" textlink="">
      <xdr:nvSpPr>
        <xdr:cNvPr id="146640" name="Line 433"/>
        <xdr:cNvSpPr>
          <a:spLocks noChangeShapeType="1"/>
        </xdr:cNvSpPr>
      </xdr:nvSpPr>
      <xdr:spPr bwMode="auto">
        <a:xfrm flipH="1">
          <a:off x="5829300" y="1704975"/>
          <a:ext cx="571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104775</xdr:colOff>
      <xdr:row>19</xdr:row>
      <xdr:rowOff>0</xdr:rowOff>
    </xdr:from>
    <xdr:to>
      <xdr:col>39</xdr:col>
      <xdr:colOff>38100</xdr:colOff>
      <xdr:row>19</xdr:row>
      <xdr:rowOff>66675</xdr:rowOff>
    </xdr:to>
    <xdr:sp macro="" textlink="">
      <xdr:nvSpPr>
        <xdr:cNvPr id="146641" name="Line 433"/>
        <xdr:cNvSpPr>
          <a:spLocks noChangeShapeType="1"/>
        </xdr:cNvSpPr>
      </xdr:nvSpPr>
      <xdr:spPr bwMode="auto">
        <a:xfrm flipH="1">
          <a:off x="5819775" y="2943225"/>
          <a:ext cx="571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114300</xdr:colOff>
      <xdr:row>7</xdr:row>
      <xdr:rowOff>9525</xdr:rowOff>
    </xdr:from>
    <xdr:to>
      <xdr:col>39</xdr:col>
      <xdr:colOff>47625</xdr:colOff>
      <xdr:row>7</xdr:row>
      <xdr:rowOff>66675</xdr:rowOff>
    </xdr:to>
    <xdr:sp macro="" textlink="">
      <xdr:nvSpPr>
        <xdr:cNvPr id="146642" name="Line 433"/>
        <xdr:cNvSpPr>
          <a:spLocks noChangeShapeType="1"/>
        </xdr:cNvSpPr>
      </xdr:nvSpPr>
      <xdr:spPr bwMode="auto">
        <a:xfrm flipH="1">
          <a:off x="5829300" y="1504950"/>
          <a:ext cx="571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104775</xdr:colOff>
      <xdr:row>13</xdr:row>
      <xdr:rowOff>95250</xdr:rowOff>
    </xdr:from>
    <xdr:to>
      <xdr:col>65</xdr:col>
      <xdr:colOff>47625</xdr:colOff>
      <xdr:row>13</xdr:row>
      <xdr:rowOff>95250</xdr:rowOff>
    </xdr:to>
    <xdr:sp macro="" textlink="">
      <xdr:nvSpPr>
        <xdr:cNvPr id="146643" name="Line 433"/>
        <xdr:cNvSpPr>
          <a:spLocks noChangeShapeType="1"/>
        </xdr:cNvSpPr>
      </xdr:nvSpPr>
      <xdr:spPr bwMode="auto">
        <a:xfrm flipH="1">
          <a:off x="8610600" y="22764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13</xdr:row>
      <xdr:rowOff>114300</xdr:rowOff>
    </xdr:from>
    <xdr:to>
      <xdr:col>12</xdr:col>
      <xdr:colOff>85725</xdr:colOff>
      <xdr:row>13</xdr:row>
      <xdr:rowOff>114300</xdr:rowOff>
    </xdr:to>
    <xdr:sp macro="" textlink="">
      <xdr:nvSpPr>
        <xdr:cNvPr id="146644" name="Line 433"/>
        <xdr:cNvSpPr>
          <a:spLocks noChangeShapeType="1"/>
        </xdr:cNvSpPr>
      </xdr:nvSpPr>
      <xdr:spPr bwMode="auto">
        <a:xfrm flipH="1">
          <a:off x="485775" y="22955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123825</xdr:colOff>
      <xdr:row>13</xdr:row>
      <xdr:rowOff>38100</xdr:rowOff>
    </xdr:from>
    <xdr:to>
      <xdr:col>65</xdr:col>
      <xdr:colOff>47625</xdr:colOff>
      <xdr:row>14</xdr:row>
      <xdr:rowOff>47625</xdr:rowOff>
    </xdr:to>
    <xdr:sp macro="" textlink="">
      <xdr:nvSpPr>
        <xdr:cNvPr id="146645" name="Line 433"/>
        <xdr:cNvSpPr>
          <a:spLocks noChangeShapeType="1"/>
        </xdr:cNvSpPr>
      </xdr:nvSpPr>
      <xdr:spPr bwMode="auto">
        <a:xfrm flipH="1">
          <a:off x="9553575" y="2219325"/>
          <a:ext cx="476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95250</xdr:colOff>
      <xdr:row>13</xdr:row>
      <xdr:rowOff>19050</xdr:rowOff>
    </xdr:from>
    <xdr:to>
      <xdr:col>58</xdr:col>
      <xdr:colOff>19050</xdr:colOff>
      <xdr:row>14</xdr:row>
      <xdr:rowOff>47625</xdr:rowOff>
    </xdr:to>
    <xdr:sp macro="" textlink="">
      <xdr:nvSpPr>
        <xdr:cNvPr id="146646" name="Line 433"/>
        <xdr:cNvSpPr>
          <a:spLocks noChangeShapeType="1"/>
        </xdr:cNvSpPr>
      </xdr:nvSpPr>
      <xdr:spPr bwMode="auto">
        <a:xfrm flipH="1">
          <a:off x="8601075" y="2200275"/>
          <a:ext cx="476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3</xdr:row>
      <xdr:rowOff>85725</xdr:rowOff>
    </xdr:from>
    <xdr:to>
      <xdr:col>2</xdr:col>
      <xdr:colOff>0</xdr:colOff>
      <xdr:row>25</xdr:row>
      <xdr:rowOff>28575</xdr:rowOff>
    </xdr:to>
    <xdr:sp macro="" textlink="">
      <xdr:nvSpPr>
        <xdr:cNvPr id="146647" name="Line 433"/>
        <xdr:cNvSpPr>
          <a:spLocks noChangeShapeType="1"/>
        </xdr:cNvSpPr>
      </xdr:nvSpPr>
      <xdr:spPr bwMode="auto">
        <a:xfrm>
          <a:off x="209550" y="1076325"/>
          <a:ext cx="19050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</xdr:row>
      <xdr:rowOff>66675</xdr:rowOff>
    </xdr:from>
    <xdr:to>
      <xdr:col>2</xdr:col>
      <xdr:colOff>28575</xdr:colOff>
      <xdr:row>4</xdr:row>
      <xdr:rowOff>38100</xdr:rowOff>
    </xdr:to>
    <xdr:sp macro="" textlink="">
      <xdr:nvSpPr>
        <xdr:cNvPr id="146648" name="Line 433"/>
        <xdr:cNvSpPr>
          <a:spLocks noChangeShapeType="1"/>
        </xdr:cNvSpPr>
      </xdr:nvSpPr>
      <xdr:spPr bwMode="auto">
        <a:xfrm flipH="1">
          <a:off x="142875" y="1057275"/>
          <a:ext cx="1143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24</xdr:row>
      <xdr:rowOff>85725</xdr:rowOff>
    </xdr:from>
    <xdr:to>
      <xdr:col>2</xdr:col>
      <xdr:colOff>57150</xdr:colOff>
      <xdr:row>25</xdr:row>
      <xdr:rowOff>95250</xdr:rowOff>
    </xdr:to>
    <xdr:sp macro="" textlink="">
      <xdr:nvSpPr>
        <xdr:cNvPr id="146649" name="Line 433"/>
        <xdr:cNvSpPr>
          <a:spLocks noChangeShapeType="1"/>
        </xdr:cNvSpPr>
      </xdr:nvSpPr>
      <xdr:spPr bwMode="auto">
        <a:xfrm flipH="1">
          <a:off x="171450" y="3543300"/>
          <a:ext cx="1143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3</xdr:row>
      <xdr:rowOff>28575</xdr:rowOff>
    </xdr:from>
    <xdr:to>
      <xdr:col>66</xdr:col>
      <xdr:colOff>28575</xdr:colOff>
      <xdr:row>25</xdr:row>
      <xdr:rowOff>28575</xdr:rowOff>
    </xdr:to>
    <xdr:sp macro="" textlink="">
      <xdr:nvSpPr>
        <xdr:cNvPr id="146650" name="Line 433"/>
        <xdr:cNvSpPr>
          <a:spLocks noChangeShapeType="1"/>
        </xdr:cNvSpPr>
      </xdr:nvSpPr>
      <xdr:spPr bwMode="auto">
        <a:xfrm flipH="1">
          <a:off x="9820275" y="1019175"/>
          <a:ext cx="9525" cy="2600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161925</xdr:colOff>
      <xdr:row>24</xdr:row>
      <xdr:rowOff>104775</xdr:rowOff>
    </xdr:from>
    <xdr:to>
      <xdr:col>66</xdr:col>
      <xdr:colOff>114300</xdr:colOff>
      <xdr:row>25</xdr:row>
      <xdr:rowOff>85725</xdr:rowOff>
    </xdr:to>
    <xdr:sp macro="" textlink="">
      <xdr:nvSpPr>
        <xdr:cNvPr id="146651" name="Line 433"/>
        <xdr:cNvSpPr>
          <a:spLocks noChangeShapeType="1"/>
        </xdr:cNvSpPr>
      </xdr:nvSpPr>
      <xdr:spPr bwMode="auto">
        <a:xfrm flipH="1">
          <a:off x="9715500" y="3562350"/>
          <a:ext cx="2000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180975</xdr:colOff>
      <xdr:row>2</xdr:row>
      <xdr:rowOff>276225</xdr:rowOff>
    </xdr:from>
    <xdr:to>
      <xdr:col>66</xdr:col>
      <xdr:colOff>85725</xdr:colOff>
      <xdr:row>3</xdr:row>
      <xdr:rowOff>85725</xdr:rowOff>
    </xdr:to>
    <xdr:sp macro="" textlink="">
      <xdr:nvSpPr>
        <xdr:cNvPr id="146652" name="Line 433"/>
        <xdr:cNvSpPr>
          <a:spLocks noChangeShapeType="1"/>
        </xdr:cNvSpPr>
      </xdr:nvSpPr>
      <xdr:spPr bwMode="auto">
        <a:xfrm flipH="1">
          <a:off x="9734550" y="981075"/>
          <a:ext cx="1524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95250</xdr:colOff>
      <xdr:row>35</xdr:row>
      <xdr:rowOff>78105</xdr:rowOff>
    </xdr:from>
    <xdr:to>
      <xdr:col>57</xdr:col>
      <xdr:colOff>19193</xdr:colOff>
      <xdr:row>35</xdr:row>
      <xdr:rowOff>78105</xdr:rowOff>
    </xdr:to>
    <xdr:sp macro="" textlink="">
      <xdr:nvSpPr>
        <xdr:cNvPr id="71157" name="Line 425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H="1" flipV="1">
          <a:off x="7162800" y="4400550"/>
          <a:ext cx="180975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57</xdr:col>
      <xdr:colOff>104775</xdr:colOff>
      <xdr:row>35</xdr:row>
      <xdr:rowOff>76200</xdr:rowOff>
    </xdr:from>
    <xdr:to>
      <xdr:col>57</xdr:col>
      <xdr:colOff>104775</xdr:colOff>
      <xdr:row>37</xdr:row>
      <xdr:rowOff>38100</xdr:rowOff>
    </xdr:to>
    <xdr:sp macro="" textlink="">
      <xdr:nvSpPr>
        <xdr:cNvPr id="146654" name="Line 488"/>
        <xdr:cNvSpPr>
          <a:spLocks noChangeShapeType="1"/>
        </xdr:cNvSpPr>
      </xdr:nvSpPr>
      <xdr:spPr bwMode="auto">
        <a:xfrm flipH="1">
          <a:off x="8610600" y="461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76200</xdr:colOff>
      <xdr:row>37</xdr:row>
      <xdr:rowOff>9525</xdr:rowOff>
    </xdr:from>
    <xdr:to>
      <xdr:col>58</xdr:col>
      <xdr:colOff>9525</xdr:colOff>
      <xdr:row>37</xdr:row>
      <xdr:rowOff>47625</xdr:rowOff>
    </xdr:to>
    <xdr:sp macro="" textlink="">
      <xdr:nvSpPr>
        <xdr:cNvPr id="146655" name="Line 504"/>
        <xdr:cNvSpPr>
          <a:spLocks noChangeShapeType="1"/>
        </xdr:cNvSpPr>
      </xdr:nvSpPr>
      <xdr:spPr bwMode="auto">
        <a:xfrm flipV="1">
          <a:off x="8582025" y="4743450"/>
          <a:ext cx="571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76200</xdr:colOff>
      <xdr:row>35</xdr:row>
      <xdr:rowOff>28575</xdr:rowOff>
    </xdr:from>
    <xdr:to>
      <xdr:col>57</xdr:col>
      <xdr:colOff>38100</xdr:colOff>
      <xdr:row>35</xdr:row>
      <xdr:rowOff>38100</xdr:rowOff>
    </xdr:to>
    <xdr:sp macro="" textlink="">
      <xdr:nvSpPr>
        <xdr:cNvPr id="146656" name="Line 488"/>
        <xdr:cNvSpPr>
          <a:spLocks noChangeShapeType="1"/>
        </xdr:cNvSpPr>
      </xdr:nvSpPr>
      <xdr:spPr bwMode="auto">
        <a:xfrm flipH="1">
          <a:off x="8334375" y="4572000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66675</xdr:colOff>
      <xdr:row>35</xdr:row>
      <xdr:rowOff>0</xdr:rowOff>
    </xdr:from>
    <xdr:to>
      <xdr:col>56</xdr:col>
      <xdr:colOff>0</xdr:colOff>
      <xdr:row>35</xdr:row>
      <xdr:rowOff>66675</xdr:rowOff>
    </xdr:to>
    <xdr:sp macro="" textlink="">
      <xdr:nvSpPr>
        <xdr:cNvPr id="146657" name="Line 504"/>
        <xdr:cNvSpPr>
          <a:spLocks noChangeShapeType="1"/>
        </xdr:cNvSpPr>
      </xdr:nvSpPr>
      <xdr:spPr bwMode="auto">
        <a:xfrm flipV="1">
          <a:off x="8324850" y="4543425"/>
          <a:ext cx="571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123825</xdr:colOff>
      <xdr:row>34</xdr:row>
      <xdr:rowOff>95250</xdr:rowOff>
    </xdr:from>
    <xdr:to>
      <xdr:col>57</xdr:col>
      <xdr:colOff>57150</xdr:colOff>
      <xdr:row>35</xdr:row>
      <xdr:rowOff>57150</xdr:rowOff>
    </xdr:to>
    <xdr:sp macro="" textlink="">
      <xdr:nvSpPr>
        <xdr:cNvPr id="146658" name="Line 504"/>
        <xdr:cNvSpPr>
          <a:spLocks noChangeShapeType="1"/>
        </xdr:cNvSpPr>
      </xdr:nvSpPr>
      <xdr:spPr bwMode="auto">
        <a:xfrm flipV="1">
          <a:off x="8505825" y="4543425"/>
          <a:ext cx="571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66675</xdr:colOff>
      <xdr:row>35</xdr:row>
      <xdr:rowOff>76200</xdr:rowOff>
    </xdr:from>
    <xdr:to>
      <xdr:col>58</xdr:col>
      <xdr:colOff>0</xdr:colOff>
      <xdr:row>36</xdr:row>
      <xdr:rowOff>9525</xdr:rowOff>
    </xdr:to>
    <xdr:sp macro="" textlink="">
      <xdr:nvSpPr>
        <xdr:cNvPr id="146659" name="Line 504"/>
        <xdr:cNvSpPr>
          <a:spLocks noChangeShapeType="1"/>
        </xdr:cNvSpPr>
      </xdr:nvSpPr>
      <xdr:spPr bwMode="auto">
        <a:xfrm flipV="1">
          <a:off x="8572500" y="4619625"/>
          <a:ext cx="571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36</xdr:row>
      <xdr:rowOff>28575</xdr:rowOff>
    </xdr:from>
    <xdr:to>
      <xdr:col>11</xdr:col>
      <xdr:colOff>85725</xdr:colOff>
      <xdr:row>37</xdr:row>
      <xdr:rowOff>76200</xdr:rowOff>
    </xdr:to>
    <xdr:sp macro="" textlink="">
      <xdr:nvSpPr>
        <xdr:cNvPr id="146660" name="Line 488"/>
        <xdr:cNvSpPr>
          <a:spLocks noChangeShapeType="1"/>
        </xdr:cNvSpPr>
      </xdr:nvSpPr>
      <xdr:spPr bwMode="auto">
        <a:xfrm>
          <a:off x="1428750" y="46672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36</xdr:row>
      <xdr:rowOff>19050</xdr:rowOff>
    </xdr:from>
    <xdr:to>
      <xdr:col>12</xdr:col>
      <xdr:colOff>0</xdr:colOff>
      <xdr:row>36</xdr:row>
      <xdr:rowOff>66675</xdr:rowOff>
    </xdr:to>
    <xdr:sp macro="" textlink="">
      <xdr:nvSpPr>
        <xdr:cNvPr id="146661" name="Line 482"/>
        <xdr:cNvSpPr>
          <a:spLocks noChangeShapeType="1"/>
        </xdr:cNvSpPr>
      </xdr:nvSpPr>
      <xdr:spPr bwMode="auto">
        <a:xfrm flipH="1">
          <a:off x="1390650" y="4657725"/>
          <a:ext cx="666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37</xdr:row>
      <xdr:rowOff>38100</xdr:rowOff>
    </xdr:from>
    <xdr:to>
      <xdr:col>11</xdr:col>
      <xdr:colOff>114300</xdr:colOff>
      <xdr:row>37</xdr:row>
      <xdr:rowOff>85725</xdr:rowOff>
    </xdr:to>
    <xdr:sp macro="" textlink="">
      <xdr:nvSpPr>
        <xdr:cNvPr id="146662" name="Line 482"/>
        <xdr:cNvSpPr>
          <a:spLocks noChangeShapeType="1"/>
        </xdr:cNvSpPr>
      </xdr:nvSpPr>
      <xdr:spPr bwMode="auto">
        <a:xfrm flipH="1">
          <a:off x="1400175" y="4772025"/>
          <a:ext cx="571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13</xdr:row>
      <xdr:rowOff>19050</xdr:rowOff>
    </xdr:from>
    <xdr:to>
      <xdr:col>13</xdr:col>
      <xdr:colOff>28575</xdr:colOff>
      <xdr:row>14</xdr:row>
      <xdr:rowOff>66675</xdr:rowOff>
    </xdr:to>
    <xdr:sp macro="" textlink="">
      <xdr:nvSpPr>
        <xdr:cNvPr id="146663" name="Line 433"/>
        <xdr:cNvSpPr>
          <a:spLocks noChangeShapeType="1"/>
        </xdr:cNvSpPr>
      </xdr:nvSpPr>
      <xdr:spPr bwMode="auto">
        <a:xfrm flipH="1">
          <a:off x="1504950" y="2200275"/>
          <a:ext cx="1524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13</xdr:row>
      <xdr:rowOff>38100</xdr:rowOff>
    </xdr:from>
    <xdr:to>
      <xdr:col>4</xdr:col>
      <xdr:colOff>66675</xdr:colOff>
      <xdr:row>14</xdr:row>
      <xdr:rowOff>66675</xdr:rowOff>
    </xdr:to>
    <xdr:sp macro="" textlink="">
      <xdr:nvSpPr>
        <xdr:cNvPr id="146664" name="Line 433"/>
        <xdr:cNvSpPr>
          <a:spLocks noChangeShapeType="1"/>
        </xdr:cNvSpPr>
      </xdr:nvSpPr>
      <xdr:spPr bwMode="auto">
        <a:xfrm flipH="1">
          <a:off x="466725" y="2219325"/>
          <a:ext cx="571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104775</xdr:colOff>
      <xdr:row>51</xdr:row>
      <xdr:rowOff>19050</xdr:rowOff>
    </xdr:from>
    <xdr:to>
      <xdr:col>63</xdr:col>
      <xdr:colOff>38100</xdr:colOff>
      <xdr:row>51</xdr:row>
      <xdr:rowOff>85725</xdr:rowOff>
    </xdr:to>
    <xdr:sp macro="" textlink="">
      <xdr:nvSpPr>
        <xdr:cNvPr id="146665" name="Line 144"/>
        <xdr:cNvSpPr>
          <a:spLocks noChangeShapeType="1"/>
        </xdr:cNvSpPr>
      </xdr:nvSpPr>
      <xdr:spPr bwMode="auto">
        <a:xfrm flipV="1">
          <a:off x="9248775" y="6353175"/>
          <a:ext cx="952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114300</xdr:colOff>
      <xdr:row>51</xdr:row>
      <xdr:rowOff>19050</xdr:rowOff>
    </xdr:from>
    <xdr:to>
      <xdr:col>64</xdr:col>
      <xdr:colOff>38100</xdr:colOff>
      <xdr:row>51</xdr:row>
      <xdr:rowOff>95250</xdr:rowOff>
    </xdr:to>
    <xdr:sp macro="" textlink="">
      <xdr:nvSpPr>
        <xdr:cNvPr id="146666" name="Line 144"/>
        <xdr:cNvSpPr>
          <a:spLocks noChangeShapeType="1"/>
        </xdr:cNvSpPr>
      </xdr:nvSpPr>
      <xdr:spPr bwMode="auto">
        <a:xfrm flipV="1">
          <a:off x="9420225" y="6353175"/>
          <a:ext cx="476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48</xdr:row>
      <xdr:rowOff>1361</xdr:rowOff>
    </xdr:from>
    <xdr:to>
      <xdr:col>12</xdr:col>
      <xdr:colOff>9577</xdr:colOff>
      <xdr:row>48</xdr:row>
      <xdr:rowOff>0</xdr:rowOff>
    </xdr:to>
    <xdr:sp macro="" textlink="">
      <xdr:nvSpPr>
        <xdr:cNvPr id="71171" name="Line 36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457200" y="5695950"/>
          <a:ext cx="933450" cy="0"/>
        </a:xfrm>
        <a:prstGeom prst="line">
          <a:avLst/>
        </a:prstGeom>
        <a:ln>
          <a:headEnd/>
          <a:tailEnd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/>
        <a:lstStyle/>
        <a:p>
          <a:endParaRPr lang="tr-TR"/>
        </a:p>
      </xdr:txBody>
    </xdr:sp>
    <xdr:clientData/>
  </xdr:twoCellAnchor>
  <xdr:twoCellAnchor>
    <xdr:from>
      <xdr:col>64</xdr:col>
      <xdr:colOff>123825</xdr:colOff>
      <xdr:row>38</xdr:row>
      <xdr:rowOff>66675</xdr:rowOff>
    </xdr:from>
    <xdr:to>
      <xdr:col>65</xdr:col>
      <xdr:colOff>9525</xdr:colOff>
      <xdr:row>48</xdr:row>
      <xdr:rowOff>9525</xdr:rowOff>
    </xdr:to>
    <xdr:sp macro="" textlink="">
      <xdr:nvSpPr>
        <xdr:cNvPr id="146668" name="Line 503"/>
        <xdr:cNvSpPr>
          <a:spLocks noChangeShapeType="1"/>
        </xdr:cNvSpPr>
      </xdr:nvSpPr>
      <xdr:spPr bwMode="auto">
        <a:xfrm flipH="1">
          <a:off x="9553575" y="4895850"/>
          <a:ext cx="95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95250</xdr:colOff>
      <xdr:row>38</xdr:row>
      <xdr:rowOff>19050</xdr:rowOff>
    </xdr:from>
    <xdr:to>
      <xdr:col>65</xdr:col>
      <xdr:colOff>57150</xdr:colOff>
      <xdr:row>38</xdr:row>
      <xdr:rowOff>47625</xdr:rowOff>
    </xdr:to>
    <xdr:sp macro="" textlink="">
      <xdr:nvSpPr>
        <xdr:cNvPr id="146669" name="Line 144"/>
        <xdr:cNvSpPr>
          <a:spLocks noChangeShapeType="1"/>
        </xdr:cNvSpPr>
      </xdr:nvSpPr>
      <xdr:spPr bwMode="auto">
        <a:xfrm flipV="1">
          <a:off x="9525000" y="4848225"/>
          <a:ext cx="857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79909</xdr:colOff>
      <xdr:row>7</xdr:row>
      <xdr:rowOff>13153</xdr:rowOff>
    </xdr:from>
    <xdr:to>
      <xdr:col>21</xdr:col>
      <xdr:colOff>559678</xdr:colOff>
      <xdr:row>7</xdr:row>
      <xdr:rowOff>27983</xdr:rowOff>
    </xdr:to>
    <xdr:cxnSp macro="">
      <xdr:nvCxnSpPr>
        <xdr:cNvPr id="3" name="Düz Bağlayıcı 2">
          <a:extLst>
            <a:ext uri="{FF2B5EF4-FFF2-40B4-BE49-F238E27FC236}"/>
          </a:extLst>
        </xdr:cNvPr>
        <xdr:cNvCxnSpPr/>
      </xdr:nvCxnSpPr>
      <xdr:spPr>
        <a:xfrm flipV="1">
          <a:off x="1918648" y="1462610"/>
          <a:ext cx="6122791" cy="741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562721</xdr:colOff>
      <xdr:row>7</xdr:row>
      <xdr:rowOff>36194</xdr:rowOff>
    </xdr:from>
    <xdr:to>
      <xdr:col>21</xdr:col>
      <xdr:colOff>562721</xdr:colOff>
      <xdr:row>36</xdr:row>
      <xdr:rowOff>28581</xdr:rowOff>
    </xdr:to>
    <xdr:cxnSp macro="">
      <xdr:nvCxnSpPr>
        <xdr:cNvPr id="7" name="Düz Bağlayıcı 6">
          <a:extLst>
            <a:ext uri="{FF2B5EF4-FFF2-40B4-BE49-F238E27FC236}"/>
          </a:extLst>
        </xdr:cNvPr>
        <xdr:cNvCxnSpPr/>
      </xdr:nvCxnSpPr>
      <xdr:spPr>
        <a:xfrm flipH="1" flipV="1">
          <a:off x="9361419" y="1974987"/>
          <a:ext cx="8283" cy="6419022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36</xdr:row>
      <xdr:rowOff>33130</xdr:rowOff>
    </xdr:from>
    <xdr:to>
      <xdr:col>21</xdr:col>
      <xdr:colOff>585477</xdr:colOff>
      <xdr:row>36</xdr:row>
      <xdr:rowOff>38100</xdr:rowOff>
    </xdr:to>
    <xdr:cxnSp macro="">
      <xdr:nvCxnSpPr>
        <xdr:cNvPr id="10" name="Düz Bağlayıcı 9">
          <a:extLst>
            <a:ext uri="{FF2B5EF4-FFF2-40B4-BE49-F238E27FC236}"/>
          </a:extLst>
        </xdr:cNvPr>
        <xdr:cNvCxnSpPr/>
      </xdr:nvCxnSpPr>
      <xdr:spPr>
        <a:xfrm flipV="1">
          <a:off x="3241399" y="8398565"/>
          <a:ext cx="6142797" cy="497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66261</xdr:colOff>
      <xdr:row>7</xdr:row>
      <xdr:rowOff>24185</xdr:rowOff>
    </xdr:from>
    <xdr:to>
      <xdr:col>9</xdr:col>
      <xdr:colOff>66261</xdr:colOff>
      <xdr:row>36</xdr:row>
      <xdr:rowOff>33128</xdr:rowOff>
    </xdr:to>
    <xdr:cxnSp macro="">
      <xdr:nvCxnSpPr>
        <xdr:cNvPr id="11" name="Düz Bağlayıcı 10">
          <a:extLst>
            <a:ext uri="{FF2B5EF4-FFF2-40B4-BE49-F238E27FC236}"/>
          </a:extLst>
        </xdr:cNvPr>
        <xdr:cNvCxnSpPr/>
      </xdr:nvCxnSpPr>
      <xdr:spPr>
        <a:xfrm flipH="1" flipV="1">
          <a:off x="2599911" y="1950140"/>
          <a:ext cx="4141" cy="637926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251313</xdr:colOff>
      <xdr:row>8</xdr:row>
      <xdr:rowOff>12456</xdr:rowOff>
    </xdr:from>
    <xdr:to>
      <xdr:col>9</xdr:col>
      <xdr:colOff>258640</xdr:colOff>
      <xdr:row>35</xdr:row>
      <xdr:rowOff>60826</xdr:rowOff>
    </xdr:to>
    <xdr:cxnSp macro="">
      <xdr:nvCxnSpPr>
        <xdr:cNvPr id="21" name="Düz Bağlayıcı 20">
          <a:extLst>
            <a:ext uri="{FF2B5EF4-FFF2-40B4-BE49-F238E27FC236}"/>
          </a:extLst>
        </xdr:cNvPr>
        <xdr:cNvCxnSpPr/>
      </xdr:nvCxnSpPr>
      <xdr:spPr>
        <a:xfrm flipV="1">
          <a:off x="2842846" y="1619250"/>
          <a:ext cx="14654" cy="6059365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255627</xdr:colOff>
      <xdr:row>8</xdr:row>
      <xdr:rowOff>7327</xdr:rowOff>
    </xdr:from>
    <xdr:to>
      <xdr:col>12</xdr:col>
      <xdr:colOff>195919</xdr:colOff>
      <xdr:row>8</xdr:row>
      <xdr:rowOff>17041</xdr:rowOff>
    </xdr:to>
    <xdr:cxnSp macro="">
      <xdr:nvCxnSpPr>
        <xdr:cNvPr id="26" name="Düz Bağlayıcı 25">
          <a:extLst>
            <a:ext uri="{FF2B5EF4-FFF2-40B4-BE49-F238E27FC236}"/>
          </a:extLst>
        </xdr:cNvPr>
        <xdr:cNvCxnSpPr/>
      </xdr:nvCxnSpPr>
      <xdr:spPr>
        <a:xfrm flipV="1">
          <a:off x="2856685" y="1604596"/>
          <a:ext cx="1766604" cy="9714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230520</xdr:colOff>
      <xdr:row>35</xdr:row>
      <xdr:rowOff>22525</xdr:rowOff>
    </xdr:from>
    <xdr:to>
      <xdr:col>12</xdr:col>
      <xdr:colOff>47041</xdr:colOff>
      <xdr:row>35</xdr:row>
      <xdr:rowOff>37197</xdr:rowOff>
    </xdr:to>
    <xdr:cxnSp macro="">
      <xdr:nvCxnSpPr>
        <xdr:cNvPr id="32" name="Düz Bağlayıcı 31">
          <a:extLst>
            <a:ext uri="{FF2B5EF4-FFF2-40B4-BE49-F238E27FC236}"/>
          </a:extLst>
        </xdr:cNvPr>
        <xdr:cNvCxnSpPr/>
      </xdr:nvCxnSpPr>
      <xdr:spPr>
        <a:xfrm flipV="1">
          <a:off x="2061918" y="5469093"/>
          <a:ext cx="1657461" cy="7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393283</xdr:colOff>
      <xdr:row>8</xdr:row>
      <xdr:rowOff>14654</xdr:rowOff>
    </xdr:from>
    <xdr:to>
      <xdr:col>21</xdr:col>
      <xdr:colOff>401369</xdr:colOff>
      <xdr:row>35</xdr:row>
      <xdr:rowOff>59121</xdr:rowOff>
    </xdr:to>
    <xdr:cxnSp macro="">
      <xdr:nvCxnSpPr>
        <xdr:cNvPr id="46" name="Düz Bağlayıcı 45">
          <a:extLst>
            <a:ext uri="{FF2B5EF4-FFF2-40B4-BE49-F238E27FC236}"/>
          </a:extLst>
        </xdr:cNvPr>
        <xdr:cNvCxnSpPr/>
      </xdr:nvCxnSpPr>
      <xdr:spPr>
        <a:xfrm flipV="1">
          <a:off x="7685183" y="1143000"/>
          <a:ext cx="8086" cy="4396659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421787</xdr:colOff>
      <xdr:row>8</xdr:row>
      <xdr:rowOff>15233</xdr:rowOff>
    </xdr:from>
    <xdr:to>
      <xdr:col>21</xdr:col>
      <xdr:colOff>403272</xdr:colOff>
      <xdr:row>8</xdr:row>
      <xdr:rowOff>15233</xdr:rowOff>
    </xdr:to>
    <xdr:cxnSp macro="">
      <xdr:nvCxnSpPr>
        <xdr:cNvPr id="47" name="Düz Bağlayıcı 46">
          <a:extLst>
            <a:ext uri="{FF2B5EF4-FFF2-40B4-BE49-F238E27FC236}"/>
          </a:extLst>
        </xdr:cNvPr>
        <xdr:cNvCxnSpPr/>
      </xdr:nvCxnSpPr>
      <xdr:spPr>
        <a:xfrm flipH="1">
          <a:off x="5957890" y="1136585"/>
          <a:ext cx="1765136" cy="8284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29307</xdr:colOff>
      <xdr:row>35</xdr:row>
      <xdr:rowOff>64233</xdr:rowOff>
    </xdr:from>
    <xdr:to>
      <xdr:col>21</xdr:col>
      <xdr:colOff>405470</xdr:colOff>
      <xdr:row>35</xdr:row>
      <xdr:rowOff>79213</xdr:rowOff>
    </xdr:to>
    <xdr:cxnSp macro="">
      <xdr:nvCxnSpPr>
        <xdr:cNvPr id="48" name="Düz Bağlayıcı 47">
          <a:extLst>
            <a:ext uri="{FF2B5EF4-FFF2-40B4-BE49-F238E27FC236}"/>
          </a:extLst>
        </xdr:cNvPr>
        <xdr:cNvCxnSpPr/>
      </xdr:nvCxnSpPr>
      <xdr:spPr>
        <a:xfrm flipH="1">
          <a:off x="6249865" y="6128727"/>
          <a:ext cx="1586710" cy="1123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324716</xdr:colOff>
      <xdr:row>10</xdr:row>
      <xdr:rowOff>135721</xdr:rowOff>
    </xdr:from>
    <xdr:to>
      <xdr:col>21</xdr:col>
      <xdr:colOff>369740</xdr:colOff>
      <xdr:row>11</xdr:row>
      <xdr:rowOff>2559</xdr:rowOff>
    </xdr:to>
    <xdr:cxnSp macro="">
      <xdr:nvCxnSpPr>
        <xdr:cNvPr id="66" name="Düz Bağlayıcı 65">
          <a:extLst>
            <a:ext uri="{FF2B5EF4-FFF2-40B4-BE49-F238E27FC236}"/>
          </a:extLst>
        </xdr:cNvPr>
        <xdr:cNvCxnSpPr/>
      </xdr:nvCxnSpPr>
      <xdr:spPr>
        <a:xfrm flipV="1">
          <a:off x="2156114" y="2174937"/>
          <a:ext cx="5659043" cy="15813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327734</xdr:colOff>
      <xdr:row>8</xdr:row>
      <xdr:rowOff>160804</xdr:rowOff>
    </xdr:from>
    <xdr:to>
      <xdr:col>9</xdr:col>
      <xdr:colOff>329951</xdr:colOff>
      <xdr:row>10</xdr:row>
      <xdr:rowOff>156744</xdr:rowOff>
    </xdr:to>
    <xdr:cxnSp macro="">
      <xdr:nvCxnSpPr>
        <xdr:cNvPr id="69" name="Düz Bağlayıcı 68">
          <a:extLst>
            <a:ext uri="{FF2B5EF4-FFF2-40B4-BE49-F238E27FC236}"/>
          </a:extLst>
        </xdr:cNvPr>
        <xdr:cNvCxnSpPr/>
      </xdr:nvCxnSpPr>
      <xdr:spPr>
        <a:xfrm flipH="1" flipV="1">
          <a:off x="3476937" y="2250351"/>
          <a:ext cx="2217" cy="500322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336148</xdr:colOff>
      <xdr:row>8</xdr:row>
      <xdr:rowOff>111469</xdr:rowOff>
    </xdr:from>
    <xdr:to>
      <xdr:col>21</xdr:col>
      <xdr:colOff>340622</xdr:colOff>
      <xdr:row>10</xdr:row>
      <xdr:rowOff>124944</xdr:rowOff>
    </xdr:to>
    <xdr:cxnSp macro="">
      <xdr:nvCxnSpPr>
        <xdr:cNvPr id="75" name="Düz Bağlayıcı 74">
          <a:extLst>
            <a:ext uri="{FF2B5EF4-FFF2-40B4-BE49-F238E27FC236}"/>
          </a:extLst>
        </xdr:cNvPr>
        <xdr:cNvCxnSpPr/>
      </xdr:nvCxnSpPr>
      <xdr:spPr>
        <a:xfrm flipH="1" flipV="1">
          <a:off x="8970711" y="2206969"/>
          <a:ext cx="4474" cy="51708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291703</xdr:colOff>
      <xdr:row>32</xdr:row>
      <xdr:rowOff>35718</xdr:rowOff>
    </xdr:from>
    <xdr:to>
      <xdr:col>21</xdr:col>
      <xdr:colOff>327980</xdr:colOff>
      <xdr:row>32</xdr:row>
      <xdr:rowOff>41818</xdr:rowOff>
    </xdr:to>
    <xdr:cxnSp macro="">
      <xdr:nvCxnSpPr>
        <xdr:cNvPr id="77" name="Düz Bağlayıcı 76">
          <a:extLst>
            <a:ext uri="{FF2B5EF4-FFF2-40B4-BE49-F238E27FC236}"/>
          </a:extLst>
        </xdr:cNvPr>
        <xdr:cNvCxnSpPr/>
      </xdr:nvCxnSpPr>
      <xdr:spPr>
        <a:xfrm>
          <a:off x="2834464" y="7556327"/>
          <a:ext cx="5529556" cy="610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297030</xdr:colOff>
      <xdr:row>32</xdr:row>
      <xdr:rowOff>47001</xdr:rowOff>
    </xdr:from>
    <xdr:to>
      <xdr:col>9</xdr:col>
      <xdr:colOff>300037</xdr:colOff>
      <xdr:row>34</xdr:row>
      <xdr:rowOff>61354</xdr:rowOff>
    </xdr:to>
    <xdr:cxnSp macro="">
      <xdr:nvCxnSpPr>
        <xdr:cNvPr id="78" name="Düz Bağlayıcı 77">
          <a:extLst>
            <a:ext uri="{FF2B5EF4-FFF2-40B4-BE49-F238E27FC236}"/>
          </a:extLst>
        </xdr:cNvPr>
        <xdr:cNvCxnSpPr/>
      </xdr:nvCxnSpPr>
      <xdr:spPr>
        <a:xfrm flipH="1" flipV="1">
          <a:off x="2118686" y="5029767"/>
          <a:ext cx="3007" cy="328284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329565</xdr:colOff>
      <xdr:row>32</xdr:row>
      <xdr:rowOff>35943</xdr:rowOff>
    </xdr:from>
    <xdr:to>
      <xdr:col>21</xdr:col>
      <xdr:colOff>332369</xdr:colOff>
      <xdr:row>34</xdr:row>
      <xdr:rowOff>83820</xdr:rowOff>
    </xdr:to>
    <xdr:cxnSp macro="">
      <xdr:nvCxnSpPr>
        <xdr:cNvPr id="79" name="Düz Bağlayıcı 78">
          <a:extLst>
            <a:ext uri="{FF2B5EF4-FFF2-40B4-BE49-F238E27FC236}"/>
          </a:extLst>
        </xdr:cNvPr>
        <xdr:cNvCxnSpPr/>
      </xdr:nvCxnSpPr>
      <xdr:spPr>
        <a:xfrm flipV="1">
          <a:off x="7646670" y="5114673"/>
          <a:ext cx="2804" cy="375537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180312</xdr:colOff>
      <xdr:row>11</xdr:row>
      <xdr:rowOff>113312</xdr:rowOff>
    </xdr:from>
    <xdr:to>
      <xdr:col>10</xdr:col>
      <xdr:colOff>188971</xdr:colOff>
      <xdr:row>31</xdr:row>
      <xdr:rowOff>78676</xdr:rowOff>
    </xdr:to>
    <xdr:cxnSp macro="">
      <xdr:nvCxnSpPr>
        <xdr:cNvPr id="80" name="Düz Bağlayıcı 79">
          <a:extLst>
            <a:ext uri="{FF2B5EF4-FFF2-40B4-BE49-F238E27FC236}"/>
          </a:extLst>
        </xdr:cNvPr>
        <xdr:cNvCxnSpPr/>
      </xdr:nvCxnSpPr>
      <xdr:spPr>
        <a:xfrm flipV="1">
          <a:off x="3329165" y="2851133"/>
          <a:ext cx="8659" cy="443651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467914</xdr:colOff>
      <xdr:row>11</xdr:row>
      <xdr:rowOff>144196</xdr:rowOff>
    </xdr:from>
    <xdr:to>
      <xdr:col>20</xdr:col>
      <xdr:colOff>482126</xdr:colOff>
      <xdr:row>31</xdr:row>
      <xdr:rowOff>78994</xdr:rowOff>
    </xdr:to>
    <xdr:cxnSp macro="">
      <xdr:nvCxnSpPr>
        <xdr:cNvPr id="84" name="Düz Bağlayıcı 83">
          <a:extLst>
            <a:ext uri="{FF2B5EF4-FFF2-40B4-BE49-F238E27FC236}"/>
          </a:extLst>
        </xdr:cNvPr>
        <xdr:cNvCxnSpPr/>
      </xdr:nvCxnSpPr>
      <xdr:spPr>
        <a:xfrm flipH="1" flipV="1">
          <a:off x="8446502" y="2891542"/>
          <a:ext cx="10659" cy="440403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11</xdr:row>
      <xdr:rowOff>118900</xdr:rowOff>
    </xdr:from>
    <xdr:to>
      <xdr:col>20</xdr:col>
      <xdr:colOff>476021</xdr:colOff>
      <xdr:row>11</xdr:row>
      <xdr:rowOff>129376</xdr:rowOff>
    </xdr:to>
    <xdr:cxnSp macro="">
      <xdr:nvCxnSpPr>
        <xdr:cNvPr id="85" name="Düz Bağlayıcı 84">
          <a:extLst>
            <a:ext uri="{FF2B5EF4-FFF2-40B4-BE49-F238E27FC236}"/>
          </a:extLst>
        </xdr:cNvPr>
        <xdr:cNvCxnSpPr/>
      </xdr:nvCxnSpPr>
      <xdr:spPr>
        <a:xfrm flipH="1" flipV="1">
          <a:off x="3954037" y="2894671"/>
          <a:ext cx="4534163" cy="1047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167036</xdr:colOff>
      <xdr:row>31</xdr:row>
      <xdr:rowOff>74856</xdr:rowOff>
    </xdr:from>
    <xdr:to>
      <xdr:col>20</xdr:col>
      <xdr:colOff>470650</xdr:colOff>
      <xdr:row>31</xdr:row>
      <xdr:rowOff>91254</xdr:rowOff>
    </xdr:to>
    <xdr:cxnSp macro="">
      <xdr:nvCxnSpPr>
        <xdr:cNvPr id="89" name="Düz Bağlayıcı 88">
          <a:extLst>
            <a:ext uri="{FF2B5EF4-FFF2-40B4-BE49-F238E27FC236}"/>
          </a:extLst>
        </xdr:cNvPr>
        <xdr:cNvCxnSpPr/>
      </xdr:nvCxnSpPr>
      <xdr:spPr>
        <a:xfrm flipH="1">
          <a:off x="3940098" y="7375931"/>
          <a:ext cx="4540843" cy="1639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78915</xdr:colOff>
      <xdr:row>7</xdr:row>
      <xdr:rowOff>116162</xdr:rowOff>
    </xdr:from>
    <xdr:to>
      <xdr:col>2</xdr:col>
      <xdr:colOff>95480</xdr:colOff>
      <xdr:row>34</xdr:row>
      <xdr:rowOff>242791</xdr:rowOff>
    </xdr:to>
    <xdr:cxnSp macro="">
      <xdr:nvCxnSpPr>
        <xdr:cNvPr id="159" name="Düz Bağlayıcı 158">
          <a:extLst>
            <a:ext uri="{FF2B5EF4-FFF2-40B4-BE49-F238E27FC236}"/>
          </a:extLst>
        </xdr:cNvPr>
        <xdr:cNvCxnSpPr/>
      </xdr:nvCxnSpPr>
      <xdr:spPr>
        <a:xfrm flipV="1">
          <a:off x="394317" y="2064480"/>
          <a:ext cx="16565" cy="612133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90292</xdr:colOff>
      <xdr:row>7</xdr:row>
      <xdr:rowOff>121067</xdr:rowOff>
    </xdr:from>
    <xdr:to>
      <xdr:col>6</xdr:col>
      <xdr:colOff>291905</xdr:colOff>
      <xdr:row>7</xdr:row>
      <xdr:rowOff>122449</xdr:rowOff>
    </xdr:to>
    <xdr:cxnSp macro="">
      <xdr:nvCxnSpPr>
        <xdr:cNvPr id="160" name="Düz Bağlayıcı 159">
          <a:extLst>
            <a:ext uri="{FF2B5EF4-FFF2-40B4-BE49-F238E27FC236}"/>
          </a:extLst>
        </xdr:cNvPr>
        <xdr:cNvCxnSpPr/>
      </xdr:nvCxnSpPr>
      <xdr:spPr>
        <a:xfrm flipV="1">
          <a:off x="1017854" y="2053949"/>
          <a:ext cx="1465840" cy="1382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89919</xdr:colOff>
      <xdr:row>34</xdr:row>
      <xdr:rowOff>232150</xdr:rowOff>
    </xdr:from>
    <xdr:to>
      <xdr:col>6</xdr:col>
      <xdr:colOff>349351</xdr:colOff>
      <xdr:row>34</xdr:row>
      <xdr:rowOff>252840</xdr:rowOff>
    </xdr:to>
    <xdr:cxnSp macro="">
      <xdr:nvCxnSpPr>
        <xdr:cNvPr id="163" name="Düz Bağlayıcı 162">
          <a:extLst>
            <a:ext uri="{FF2B5EF4-FFF2-40B4-BE49-F238E27FC236}"/>
          </a:extLst>
        </xdr:cNvPr>
        <xdr:cNvCxnSpPr/>
      </xdr:nvCxnSpPr>
      <xdr:spPr>
        <a:xfrm flipV="1">
          <a:off x="1018470" y="8146064"/>
          <a:ext cx="1519961" cy="1379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407670</xdr:colOff>
      <xdr:row>8</xdr:row>
      <xdr:rowOff>0</xdr:rowOff>
    </xdr:from>
    <xdr:to>
      <xdr:col>27</xdr:col>
      <xdr:colOff>412712</xdr:colOff>
      <xdr:row>35</xdr:row>
      <xdr:rowOff>76200</xdr:rowOff>
    </xdr:to>
    <xdr:cxnSp macro="">
      <xdr:nvCxnSpPr>
        <xdr:cNvPr id="164" name="Düz Bağlayıcı 163">
          <a:extLst>
            <a:ext uri="{FF2B5EF4-FFF2-40B4-BE49-F238E27FC236}"/>
          </a:extLst>
        </xdr:cNvPr>
        <xdr:cNvCxnSpPr/>
      </xdr:nvCxnSpPr>
      <xdr:spPr>
        <a:xfrm flipV="1">
          <a:off x="11887200" y="2095500"/>
          <a:ext cx="5042" cy="611505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224667</xdr:colOff>
      <xdr:row>35</xdr:row>
      <xdr:rowOff>73901</xdr:rowOff>
    </xdr:from>
    <xdr:to>
      <xdr:col>27</xdr:col>
      <xdr:colOff>400444</xdr:colOff>
      <xdr:row>35</xdr:row>
      <xdr:rowOff>74747</xdr:rowOff>
    </xdr:to>
    <xdr:cxnSp macro="">
      <xdr:nvCxnSpPr>
        <xdr:cNvPr id="165" name="Düz Bağlayıcı 164">
          <a:extLst>
            <a:ext uri="{FF2B5EF4-FFF2-40B4-BE49-F238E27FC236}"/>
          </a:extLst>
        </xdr:cNvPr>
        <xdr:cNvCxnSpPr/>
      </xdr:nvCxnSpPr>
      <xdr:spPr>
        <a:xfrm flipV="1">
          <a:off x="9942072" y="8232556"/>
          <a:ext cx="1377898" cy="846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267037</xdr:colOff>
      <xdr:row>8</xdr:row>
      <xdr:rowOff>3455</xdr:rowOff>
    </xdr:from>
    <xdr:to>
      <xdr:col>27</xdr:col>
      <xdr:colOff>401506</xdr:colOff>
      <xdr:row>8</xdr:row>
      <xdr:rowOff>6729</xdr:rowOff>
    </xdr:to>
    <xdr:cxnSp macro="">
      <xdr:nvCxnSpPr>
        <xdr:cNvPr id="166" name="Düz Bağlayıcı 165">
          <a:extLst>
            <a:ext uri="{FF2B5EF4-FFF2-40B4-BE49-F238E27FC236}"/>
          </a:extLst>
        </xdr:cNvPr>
        <xdr:cNvCxnSpPr/>
      </xdr:nvCxnSpPr>
      <xdr:spPr>
        <a:xfrm flipV="1">
          <a:off x="10009290" y="2108655"/>
          <a:ext cx="1343730" cy="971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146602</xdr:colOff>
      <xdr:row>2</xdr:row>
      <xdr:rowOff>186716</xdr:rowOff>
    </xdr:from>
    <xdr:to>
      <xdr:col>9</xdr:col>
      <xdr:colOff>148799</xdr:colOff>
      <xdr:row>4</xdr:row>
      <xdr:rowOff>150083</xdr:rowOff>
    </xdr:to>
    <xdr:cxnSp macro="">
      <xdr:nvCxnSpPr>
        <xdr:cNvPr id="176" name="Düz Bağlayıcı 175">
          <a:extLst>
            <a:ext uri="{FF2B5EF4-FFF2-40B4-BE49-F238E27FC236}"/>
          </a:extLst>
        </xdr:cNvPr>
        <xdr:cNvCxnSpPr/>
      </xdr:nvCxnSpPr>
      <xdr:spPr>
        <a:xfrm flipV="1">
          <a:off x="3232702" y="1283996"/>
          <a:ext cx="2197" cy="32531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456257</xdr:colOff>
      <xdr:row>2</xdr:row>
      <xdr:rowOff>202255</xdr:rowOff>
    </xdr:from>
    <xdr:to>
      <xdr:col>21</xdr:col>
      <xdr:colOff>456674</xdr:colOff>
      <xdr:row>4</xdr:row>
      <xdr:rowOff>149868</xdr:rowOff>
    </xdr:to>
    <xdr:cxnSp macro="">
      <xdr:nvCxnSpPr>
        <xdr:cNvPr id="177" name="Düz Bağlayıcı 176">
          <a:extLst>
            <a:ext uri="{FF2B5EF4-FFF2-40B4-BE49-F238E27FC236}"/>
          </a:extLst>
        </xdr:cNvPr>
        <xdr:cNvCxnSpPr/>
      </xdr:nvCxnSpPr>
      <xdr:spPr>
        <a:xfrm flipH="1" flipV="1">
          <a:off x="9232592" y="1316680"/>
          <a:ext cx="417" cy="292388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135731</xdr:colOff>
      <xdr:row>4</xdr:row>
      <xdr:rowOff>152796</xdr:rowOff>
    </xdr:from>
    <xdr:to>
      <xdr:col>21</xdr:col>
      <xdr:colOff>479331</xdr:colOff>
      <xdr:row>4</xdr:row>
      <xdr:rowOff>157003</xdr:rowOff>
    </xdr:to>
    <xdr:cxnSp macro="">
      <xdr:nvCxnSpPr>
        <xdr:cNvPr id="178" name="Düz Bağlayıcı 177">
          <a:extLst>
            <a:ext uri="{FF2B5EF4-FFF2-40B4-BE49-F238E27FC236}"/>
          </a:extLst>
        </xdr:cNvPr>
        <xdr:cNvCxnSpPr/>
      </xdr:nvCxnSpPr>
      <xdr:spPr>
        <a:xfrm flipV="1">
          <a:off x="3221831" y="1612026"/>
          <a:ext cx="6024316" cy="841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177572</xdr:colOff>
      <xdr:row>39</xdr:row>
      <xdr:rowOff>138179</xdr:rowOff>
    </xdr:from>
    <xdr:to>
      <xdr:col>21</xdr:col>
      <xdr:colOff>476032</xdr:colOff>
      <xdr:row>39</xdr:row>
      <xdr:rowOff>152118</xdr:rowOff>
    </xdr:to>
    <xdr:cxnSp macro="">
      <xdr:nvCxnSpPr>
        <xdr:cNvPr id="180" name="Düz Bağlayıcı 179">
          <a:extLst>
            <a:ext uri="{FF2B5EF4-FFF2-40B4-BE49-F238E27FC236}"/>
          </a:extLst>
        </xdr:cNvPr>
        <xdr:cNvCxnSpPr/>
      </xdr:nvCxnSpPr>
      <xdr:spPr>
        <a:xfrm>
          <a:off x="2082572" y="7605779"/>
          <a:ext cx="5912469" cy="13939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191009</xdr:colOff>
      <xdr:row>39</xdr:row>
      <xdr:rowOff>146795</xdr:rowOff>
    </xdr:from>
    <xdr:to>
      <xdr:col>9</xdr:col>
      <xdr:colOff>196337</xdr:colOff>
      <xdr:row>41</xdr:row>
      <xdr:rowOff>152076</xdr:rowOff>
    </xdr:to>
    <xdr:cxnSp macro="">
      <xdr:nvCxnSpPr>
        <xdr:cNvPr id="181" name="Düz Bağlayıcı 180">
          <a:extLst>
            <a:ext uri="{FF2B5EF4-FFF2-40B4-BE49-F238E27FC236}"/>
          </a:extLst>
        </xdr:cNvPr>
        <xdr:cNvCxnSpPr/>
      </xdr:nvCxnSpPr>
      <xdr:spPr>
        <a:xfrm flipV="1">
          <a:off x="2029748" y="6988230"/>
          <a:ext cx="5328" cy="33658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147722</xdr:colOff>
      <xdr:row>2</xdr:row>
      <xdr:rowOff>9051</xdr:rowOff>
    </xdr:from>
    <xdr:to>
      <xdr:col>12</xdr:col>
      <xdr:colOff>574990</xdr:colOff>
      <xdr:row>3</xdr:row>
      <xdr:rowOff>119187</xdr:rowOff>
    </xdr:to>
    <xdr:sp macro="" textlink="">
      <xdr:nvSpPr>
        <xdr:cNvPr id="186" name="Oval 185">
          <a:extLst>
            <a:ext uri="{FF2B5EF4-FFF2-40B4-BE49-F238E27FC236}"/>
          </a:extLst>
        </xdr:cNvPr>
        <xdr:cNvSpPr/>
      </xdr:nvSpPr>
      <xdr:spPr>
        <a:xfrm>
          <a:off x="5122703" y="829666"/>
          <a:ext cx="421438" cy="3519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21</xdr:col>
      <xdr:colOff>452541</xdr:colOff>
      <xdr:row>39</xdr:row>
      <xdr:rowOff>140199</xdr:rowOff>
    </xdr:from>
    <xdr:to>
      <xdr:col>21</xdr:col>
      <xdr:colOff>452541</xdr:colOff>
      <xdr:row>41</xdr:row>
      <xdr:rowOff>112404</xdr:rowOff>
    </xdr:to>
    <xdr:cxnSp macro="">
      <xdr:nvCxnSpPr>
        <xdr:cNvPr id="207" name="Düz Bağlayıcı 206">
          <a:extLst>
            <a:ext uri="{FF2B5EF4-FFF2-40B4-BE49-F238E27FC236}"/>
          </a:extLst>
        </xdr:cNvPr>
        <xdr:cNvCxnSpPr/>
      </xdr:nvCxnSpPr>
      <xdr:spPr>
        <a:xfrm flipV="1">
          <a:off x="7943829" y="6981634"/>
          <a:ext cx="0" cy="295748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233419</xdr:colOff>
      <xdr:row>37</xdr:row>
      <xdr:rowOff>130616</xdr:rowOff>
    </xdr:from>
    <xdr:to>
      <xdr:col>13</xdr:col>
      <xdr:colOff>24213</xdr:colOff>
      <xdr:row>39</xdr:row>
      <xdr:rowOff>146627</xdr:rowOff>
    </xdr:to>
    <xdr:sp macro="" textlink="">
      <xdr:nvSpPr>
        <xdr:cNvPr id="244" name="Oval 243">
          <a:extLst>
            <a:ext uri="{FF2B5EF4-FFF2-40B4-BE49-F238E27FC236}"/>
          </a:extLst>
        </xdr:cNvPr>
        <xdr:cNvSpPr/>
      </xdr:nvSpPr>
      <xdr:spPr>
        <a:xfrm>
          <a:off x="5143500" y="8492109"/>
          <a:ext cx="380999" cy="42869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2</xdr:col>
      <xdr:colOff>75518</xdr:colOff>
      <xdr:row>18</xdr:row>
      <xdr:rowOff>9038</xdr:rowOff>
    </xdr:from>
    <xdr:to>
      <xdr:col>2</xdr:col>
      <xdr:colOff>411014</xdr:colOff>
      <xdr:row>18</xdr:row>
      <xdr:rowOff>351036</xdr:rowOff>
    </xdr:to>
    <xdr:sp macro="" textlink="">
      <xdr:nvSpPr>
        <xdr:cNvPr id="246" name="Oval 245">
          <a:extLst>
            <a:ext uri="{FF2B5EF4-FFF2-40B4-BE49-F238E27FC236}"/>
          </a:extLst>
        </xdr:cNvPr>
        <xdr:cNvSpPr/>
      </xdr:nvSpPr>
      <xdr:spPr>
        <a:xfrm>
          <a:off x="1005606" y="3919891"/>
          <a:ext cx="329745" cy="34199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7</xdr:col>
      <xdr:colOff>0</xdr:colOff>
      <xdr:row>8</xdr:row>
      <xdr:rowOff>16396</xdr:rowOff>
    </xdr:from>
    <xdr:to>
      <xdr:col>7</xdr:col>
      <xdr:colOff>0</xdr:colOff>
      <xdr:row>35</xdr:row>
      <xdr:rowOff>60292</xdr:rowOff>
    </xdr:to>
    <xdr:cxnSp macro="">
      <xdr:nvCxnSpPr>
        <xdr:cNvPr id="260" name="Düz Bağlayıcı 259">
          <a:extLst>
            <a:ext uri="{FF2B5EF4-FFF2-40B4-BE49-F238E27FC236}"/>
          </a:extLst>
        </xdr:cNvPr>
        <xdr:cNvCxnSpPr/>
      </xdr:nvCxnSpPr>
      <xdr:spPr>
        <a:xfrm flipV="1">
          <a:off x="2712933" y="2362053"/>
          <a:ext cx="16565" cy="632137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95380</xdr:rowOff>
    </xdr:from>
    <xdr:to>
      <xdr:col>23</xdr:col>
      <xdr:colOff>0</xdr:colOff>
      <xdr:row>35</xdr:row>
      <xdr:rowOff>137380</xdr:rowOff>
    </xdr:to>
    <xdr:cxnSp macro="">
      <xdr:nvCxnSpPr>
        <xdr:cNvPr id="264" name="Düz Bağlayıcı 263">
          <a:extLst>
            <a:ext uri="{FF2B5EF4-FFF2-40B4-BE49-F238E27FC236}"/>
          </a:extLst>
        </xdr:cNvPr>
        <xdr:cNvCxnSpPr/>
      </xdr:nvCxnSpPr>
      <xdr:spPr>
        <a:xfrm flipV="1">
          <a:off x="10852036" y="1657480"/>
          <a:ext cx="16565" cy="633992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54428</xdr:colOff>
      <xdr:row>11</xdr:row>
      <xdr:rowOff>37620</xdr:rowOff>
    </xdr:from>
    <xdr:to>
      <xdr:col>7</xdr:col>
      <xdr:colOff>449807</xdr:colOff>
      <xdr:row>12</xdr:row>
      <xdr:rowOff>229139</xdr:rowOff>
    </xdr:to>
    <xdr:sp macro="" textlink="">
      <xdr:nvSpPr>
        <xdr:cNvPr id="265" name="Oval 264">
          <a:extLst>
            <a:ext uri="{FF2B5EF4-FFF2-40B4-BE49-F238E27FC236}"/>
          </a:extLst>
        </xdr:cNvPr>
        <xdr:cNvSpPr/>
      </xdr:nvSpPr>
      <xdr:spPr>
        <a:xfrm>
          <a:off x="2598163" y="3029591"/>
          <a:ext cx="395379" cy="34840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23</xdr:col>
      <xdr:colOff>0</xdr:colOff>
      <xdr:row>10</xdr:row>
      <xdr:rowOff>29613</xdr:rowOff>
    </xdr:from>
    <xdr:to>
      <xdr:col>23</xdr:col>
      <xdr:colOff>0</xdr:colOff>
      <xdr:row>12</xdr:row>
      <xdr:rowOff>95288</xdr:rowOff>
    </xdr:to>
    <xdr:sp macro="" textlink="">
      <xdr:nvSpPr>
        <xdr:cNvPr id="266" name="Oval 265">
          <a:extLst>
            <a:ext uri="{FF2B5EF4-FFF2-40B4-BE49-F238E27FC236}"/>
          </a:extLst>
        </xdr:cNvPr>
        <xdr:cNvSpPr/>
      </xdr:nvSpPr>
      <xdr:spPr>
        <a:xfrm>
          <a:off x="10911407" y="2096538"/>
          <a:ext cx="385243" cy="39901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27</xdr:col>
      <xdr:colOff>19050</xdr:colOff>
      <xdr:row>18</xdr:row>
      <xdr:rowOff>138953</xdr:rowOff>
    </xdr:from>
    <xdr:to>
      <xdr:col>27</xdr:col>
      <xdr:colOff>359330</xdr:colOff>
      <xdr:row>19</xdr:row>
      <xdr:rowOff>75475</xdr:rowOff>
    </xdr:to>
    <xdr:sp macro="" textlink="">
      <xdr:nvSpPr>
        <xdr:cNvPr id="280" name="Oval 279">
          <a:extLst>
            <a:ext uri="{FF2B5EF4-FFF2-40B4-BE49-F238E27FC236}"/>
          </a:extLst>
        </xdr:cNvPr>
        <xdr:cNvSpPr/>
      </xdr:nvSpPr>
      <xdr:spPr>
        <a:xfrm>
          <a:off x="11695579" y="4049806"/>
          <a:ext cx="332546" cy="3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8</xdr:col>
      <xdr:colOff>54935</xdr:colOff>
      <xdr:row>19</xdr:row>
      <xdr:rowOff>289447</xdr:rowOff>
    </xdr:from>
    <xdr:to>
      <xdr:col>8</xdr:col>
      <xdr:colOff>396153</xdr:colOff>
      <xdr:row>20</xdr:row>
      <xdr:rowOff>301430</xdr:rowOff>
    </xdr:to>
    <xdr:sp macro="" textlink="">
      <xdr:nvSpPr>
        <xdr:cNvPr id="281" name="Oval 280">
          <a:extLst>
            <a:ext uri="{FF2B5EF4-FFF2-40B4-BE49-F238E27FC236}"/>
          </a:extLst>
        </xdr:cNvPr>
        <xdr:cNvSpPr/>
      </xdr:nvSpPr>
      <xdr:spPr>
        <a:xfrm>
          <a:off x="1989167" y="5097930"/>
          <a:ext cx="335154" cy="33386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8</xdr:col>
      <xdr:colOff>346250</xdr:colOff>
      <xdr:row>20</xdr:row>
      <xdr:rowOff>275897</xdr:rowOff>
    </xdr:from>
    <xdr:to>
      <xdr:col>9</xdr:col>
      <xdr:colOff>249666</xdr:colOff>
      <xdr:row>21</xdr:row>
      <xdr:rowOff>295604</xdr:rowOff>
    </xdr:to>
    <xdr:cxnSp macro="">
      <xdr:nvCxnSpPr>
        <xdr:cNvPr id="282" name="Düz Bağlayıcı 281">
          <a:extLst>
            <a:ext uri="{FF2B5EF4-FFF2-40B4-BE49-F238E27FC236}"/>
          </a:extLst>
        </xdr:cNvPr>
        <xdr:cNvCxnSpPr/>
      </xdr:nvCxnSpPr>
      <xdr:spPr>
        <a:xfrm>
          <a:off x="2272862" y="5406259"/>
          <a:ext cx="512379" cy="341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397221</xdr:colOff>
      <xdr:row>20</xdr:row>
      <xdr:rowOff>131611</xdr:rowOff>
    </xdr:from>
    <xdr:to>
      <xdr:col>22</xdr:col>
      <xdr:colOff>180964</xdr:colOff>
      <xdr:row>21</xdr:row>
      <xdr:rowOff>281998</xdr:rowOff>
    </xdr:to>
    <xdr:cxnSp macro="">
      <xdr:nvCxnSpPr>
        <xdr:cNvPr id="286" name="Düz Bağlayıcı 285">
          <a:extLst>
            <a:ext uri="{FF2B5EF4-FFF2-40B4-BE49-F238E27FC236}"/>
          </a:extLst>
        </xdr:cNvPr>
        <xdr:cNvCxnSpPr>
          <a:stCxn id="289" idx="3"/>
        </xdr:cNvCxnSpPr>
      </xdr:nvCxnSpPr>
      <xdr:spPr>
        <a:xfrm flipH="1">
          <a:off x="8405644" y="5261973"/>
          <a:ext cx="400568" cy="4722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131885</xdr:colOff>
      <xdr:row>19</xdr:row>
      <xdr:rowOff>178045</xdr:rowOff>
    </xdr:from>
    <xdr:to>
      <xdr:col>22</xdr:col>
      <xdr:colOff>474737</xdr:colOff>
      <xdr:row>20</xdr:row>
      <xdr:rowOff>180669</xdr:rowOff>
    </xdr:to>
    <xdr:sp macro="" textlink="">
      <xdr:nvSpPr>
        <xdr:cNvPr id="289" name="Oval 288">
          <a:extLst>
            <a:ext uri="{FF2B5EF4-FFF2-40B4-BE49-F238E27FC236}"/>
          </a:extLst>
        </xdr:cNvPr>
        <xdr:cNvSpPr/>
      </xdr:nvSpPr>
      <xdr:spPr>
        <a:xfrm>
          <a:off x="9503020" y="4967655"/>
          <a:ext cx="336468" cy="33436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15</xdr:col>
      <xdr:colOff>56736</xdr:colOff>
      <xdr:row>12</xdr:row>
      <xdr:rowOff>74544</xdr:rowOff>
    </xdr:from>
    <xdr:to>
      <xdr:col>16</xdr:col>
      <xdr:colOff>46899</xdr:colOff>
      <xdr:row>13</xdr:row>
      <xdr:rowOff>152789</xdr:rowOff>
    </xdr:to>
    <xdr:sp macro="" textlink="">
      <xdr:nvSpPr>
        <xdr:cNvPr id="293" name="Oval 292">
          <a:extLst>
            <a:ext uri="{FF2B5EF4-FFF2-40B4-BE49-F238E27FC236}"/>
          </a:extLst>
        </xdr:cNvPr>
        <xdr:cNvSpPr/>
      </xdr:nvSpPr>
      <xdr:spPr>
        <a:xfrm>
          <a:off x="6493565" y="3031435"/>
          <a:ext cx="336468" cy="3350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14</xdr:col>
      <xdr:colOff>189257</xdr:colOff>
      <xdr:row>11</xdr:row>
      <xdr:rowOff>8283</xdr:rowOff>
    </xdr:from>
    <xdr:to>
      <xdr:col>15</xdr:col>
      <xdr:colOff>113802</xdr:colOff>
      <xdr:row>12</xdr:row>
      <xdr:rowOff>123604</xdr:rowOff>
    </xdr:to>
    <xdr:cxnSp macro="">
      <xdr:nvCxnSpPr>
        <xdr:cNvPr id="294" name="Düz Bağlayıcı 293">
          <a:extLst>
            <a:ext uri="{FF2B5EF4-FFF2-40B4-BE49-F238E27FC236}"/>
          </a:extLst>
        </xdr:cNvPr>
        <xdr:cNvCxnSpPr>
          <a:stCxn id="293" idx="1"/>
        </xdr:cNvCxnSpPr>
      </xdr:nvCxnSpPr>
      <xdr:spPr>
        <a:xfrm flipH="1" flipV="1">
          <a:off x="6303065" y="2799522"/>
          <a:ext cx="239775" cy="2809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33</xdr:row>
      <xdr:rowOff>146717</xdr:rowOff>
    </xdr:from>
    <xdr:to>
      <xdr:col>16</xdr:col>
      <xdr:colOff>196170</xdr:colOff>
      <xdr:row>35</xdr:row>
      <xdr:rowOff>64804</xdr:rowOff>
    </xdr:to>
    <xdr:sp macro="" textlink="">
      <xdr:nvSpPr>
        <xdr:cNvPr id="297" name="Oval 296">
          <a:extLst>
            <a:ext uri="{FF2B5EF4-FFF2-40B4-BE49-F238E27FC236}"/>
          </a:extLst>
        </xdr:cNvPr>
        <xdr:cNvSpPr/>
      </xdr:nvSpPr>
      <xdr:spPr>
        <a:xfrm>
          <a:off x="6934200" y="8262017"/>
          <a:ext cx="398061" cy="42280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15</xdr:col>
      <xdr:colOff>236221</xdr:colOff>
      <xdr:row>32</xdr:row>
      <xdr:rowOff>83820</xdr:rowOff>
    </xdr:from>
    <xdr:to>
      <xdr:col>15</xdr:col>
      <xdr:colOff>279082</xdr:colOff>
      <xdr:row>33</xdr:row>
      <xdr:rowOff>190361</xdr:rowOff>
    </xdr:to>
    <xdr:cxnSp macro="">
      <xdr:nvCxnSpPr>
        <xdr:cNvPr id="298" name="Düz Bağlayıcı 297">
          <a:extLst>
            <a:ext uri="{FF2B5EF4-FFF2-40B4-BE49-F238E27FC236}"/>
          </a:extLst>
        </xdr:cNvPr>
        <xdr:cNvCxnSpPr/>
      </xdr:nvCxnSpPr>
      <xdr:spPr>
        <a:xfrm>
          <a:off x="7058026" y="8039100"/>
          <a:ext cx="28574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304800</xdr:colOff>
      <xdr:row>8</xdr:row>
      <xdr:rowOff>47625</xdr:rowOff>
    </xdr:from>
    <xdr:to>
      <xdr:col>9</xdr:col>
      <xdr:colOff>457200</xdr:colOff>
      <xdr:row>8</xdr:row>
      <xdr:rowOff>180975</xdr:rowOff>
    </xdr:to>
    <xdr:pic>
      <xdr:nvPicPr>
        <xdr:cNvPr id="145846" name="Resim 3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18669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333375</xdr:colOff>
      <xdr:row>9</xdr:row>
      <xdr:rowOff>257175</xdr:rowOff>
    </xdr:from>
    <xdr:to>
      <xdr:col>9</xdr:col>
      <xdr:colOff>485775</xdr:colOff>
      <xdr:row>10</xdr:row>
      <xdr:rowOff>133350</xdr:rowOff>
    </xdr:to>
    <xdr:pic>
      <xdr:nvPicPr>
        <xdr:cNvPr id="145847" name="Resim 3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9475" y="23336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13</xdr:row>
      <xdr:rowOff>123825</xdr:rowOff>
    </xdr:from>
    <xdr:to>
      <xdr:col>9</xdr:col>
      <xdr:colOff>419100</xdr:colOff>
      <xdr:row>14</xdr:row>
      <xdr:rowOff>0</xdr:rowOff>
    </xdr:to>
    <xdr:pic>
      <xdr:nvPicPr>
        <xdr:cNvPr id="145848" name="Resim 3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30384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16</xdr:row>
      <xdr:rowOff>28575</xdr:rowOff>
    </xdr:from>
    <xdr:to>
      <xdr:col>9</xdr:col>
      <xdr:colOff>419100</xdr:colOff>
      <xdr:row>16</xdr:row>
      <xdr:rowOff>152400</xdr:rowOff>
    </xdr:to>
    <xdr:pic>
      <xdr:nvPicPr>
        <xdr:cNvPr id="145849" name="Resim 3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52800" y="39243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18</xdr:row>
      <xdr:rowOff>200025</xdr:rowOff>
    </xdr:from>
    <xdr:to>
      <xdr:col>9</xdr:col>
      <xdr:colOff>419100</xdr:colOff>
      <xdr:row>18</xdr:row>
      <xdr:rowOff>333375</xdr:rowOff>
    </xdr:to>
    <xdr:pic>
      <xdr:nvPicPr>
        <xdr:cNvPr id="145850" name="Resim 3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46577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21</xdr:row>
      <xdr:rowOff>76200</xdr:rowOff>
    </xdr:from>
    <xdr:to>
      <xdr:col>9</xdr:col>
      <xdr:colOff>428625</xdr:colOff>
      <xdr:row>21</xdr:row>
      <xdr:rowOff>209550</xdr:rowOff>
    </xdr:to>
    <xdr:pic>
      <xdr:nvPicPr>
        <xdr:cNvPr id="145851" name="Resim 3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55721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24</xdr:row>
      <xdr:rowOff>47625</xdr:rowOff>
    </xdr:from>
    <xdr:to>
      <xdr:col>9</xdr:col>
      <xdr:colOff>428625</xdr:colOff>
      <xdr:row>25</xdr:row>
      <xdr:rowOff>76200</xdr:rowOff>
    </xdr:to>
    <xdr:pic>
      <xdr:nvPicPr>
        <xdr:cNvPr id="145852" name="Resim 3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64579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28</xdr:row>
      <xdr:rowOff>38100</xdr:rowOff>
    </xdr:from>
    <xdr:to>
      <xdr:col>9</xdr:col>
      <xdr:colOff>419100</xdr:colOff>
      <xdr:row>28</xdr:row>
      <xdr:rowOff>171450</xdr:rowOff>
    </xdr:to>
    <xdr:pic>
      <xdr:nvPicPr>
        <xdr:cNvPr id="145853" name="Resim 3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3723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323850</xdr:colOff>
      <xdr:row>32</xdr:row>
      <xdr:rowOff>66675</xdr:rowOff>
    </xdr:from>
    <xdr:to>
      <xdr:col>9</xdr:col>
      <xdr:colOff>485775</xdr:colOff>
      <xdr:row>33</xdr:row>
      <xdr:rowOff>38100</xdr:rowOff>
    </xdr:to>
    <xdr:pic>
      <xdr:nvPicPr>
        <xdr:cNvPr id="145854" name="Resim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9950" y="8181975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34</xdr:row>
      <xdr:rowOff>123825</xdr:rowOff>
    </xdr:from>
    <xdr:to>
      <xdr:col>9</xdr:col>
      <xdr:colOff>419100</xdr:colOff>
      <xdr:row>35</xdr:row>
      <xdr:rowOff>0</xdr:rowOff>
    </xdr:to>
    <xdr:pic>
      <xdr:nvPicPr>
        <xdr:cNvPr id="145855" name="Resim 3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86582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219075</xdr:colOff>
      <xdr:row>8</xdr:row>
      <xdr:rowOff>47625</xdr:rowOff>
    </xdr:from>
    <xdr:to>
      <xdr:col>21</xdr:col>
      <xdr:colOff>371475</xdr:colOff>
      <xdr:row>8</xdr:row>
      <xdr:rowOff>180975</xdr:rowOff>
    </xdr:to>
    <xdr:pic>
      <xdr:nvPicPr>
        <xdr:cNvPr id="145856" name="Resim 3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18669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13</xdr:row>
      <xdr:rowOff>123825</xdr:rowOff>
    </xdr:from>
    <xdr:to>
      <xdr:col>9</xdr:col>
      <xdr:colOff>409575</xdr:colOff>
      <xdr:row>14</xdr:row>
      <xdr:rowOff>0</xdr:rowOff>
    </xdr:to>
    <xdr:pic>
      <xdr:nvPicPr>
        <xdr:cNvPr id="145857" name="Resim 3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0384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228600</xdr:colOff>
      <xdr:row>13</xdr:row>
      <xdr:rowOff>114300</xdr:rowOff>
    </xdr:from>
    <xdr:to>
      <xdr:col>21</xdr:col>
      <xdr:colOff>381000</xdr:colOff>
      <xdr:row>14</xdr:row>
      <xdr:rowOff>0</xdr:rowOff>
    </xdr:to>
    <xdr:pic>
      <xdr:nvPicPr>
        <xdr:cNvPr id="145858" name="Resim 3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01125" y="30289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219075</xdr:colOff>
      <xdr:row>16</xdr:row>
      <xdr:rowOff>19050</xdr:rowOff>
    </xdr:from>
    <xdr:to>
      <xdr:col>21</xdr:col>
      <xdr:colOff>371475</xdr:colOff>
      <xdr:row>16</xdr:row>
      <xdr:rowOff>152400</xdr:rowOff>
    </xdr:to>
    <xdr:pic>
      <xdr:nvPicPr>
        <xdr:cNvPr id="145859" name="Resim 3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39147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209550</xdr:colOff>
      <xdr:row>18</xdr:row>
      <xdr:rowOff>161925</xdr:rowOff>
    </xdr:from>
    <xdr:to>
      <xdr:col>21</xdr:col>
      <xdr:colOff>361950</xdr:colOff>
      <xdr:row>18</xdr:row>
      <xdr:rowOff>295275</xdr:rowOff>
    </xdr:to>
    <xdr:pic>
      <xdr:nvPicPr>
        <xdr:cNvPr id="145860" name="Resim 3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82075" y="46196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200025</xdr:colOff>
      <xdr:row>21</xdr:row>
      <xdr:rowOff>114300</xdr:rowOff>
    </xdr:from>
    <xdr:to>
      <xdr:col>21</xdr:col>
      <xdr:colOff>352425</xdr:colOff>
      <xdr:row>21</xdr:row>
      <xdr:rowOff>247650</xdr:rowOff>
    </xdr:to>
    <xdr:pic>
      <xdr:nvPicPr>
        <xdr:cNvPr id="145861" name="Resim 3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56102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209550</xdr:colOff>
      <xdr:row>24</xdr:row>
      <xdr:rowOff>28575</xdr:rowOff>
    </xdr:from>
    <xdr:to>
      <xdr:col>21</xdr:col>
      <xdr:colOff>361950</xdr:colOff>
      <xdr:row>25</xdr:row>
      <xdr:rowOff>57150</xdr:rowOff>
    </xdr:to>
    <xdr:pic>
      <xdr:nvPicPr>
        <xdr:cNvPr id="145862" name="Resim 3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82075" y="64389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219075</xdr:colOff>
      <xdr:row>28</xdr:row>
      <xdr:rowOff>38100</xdr:rowOff>
    </xdr:from>
    <xdr:to>
      <xdr:col>21</xdr:col>
      <xdr:colOff>371475</xdr:colOff>
      <xdr:row>28</xdr:row>
      <xdr:rowOff>171450</xdr:rowOff>
    </xdr:to>
    <xdr:pic>
      <xdr:nvPicPr>
        <xdr:cNvPr id="145863" name="Resim 3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73723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142875</xdr:colOff>
      <xdr:row>32</xdr:row>
      <xdr:rowOff>76200</xdr:rowOff>
    </xdr:from>
    <xdr:to>
      <xdr:col>21</xdr:col>
      <xdr:colOff>295275</xdr:colOff>
      <xdr:row>33</xdr:row>
      <xdr:rowOff>47625</xdr:rowOff>
    </xdr:to>
    <xdr:pic>
      <xdr:nvPicPr>
        <xdr:cNvPr id="145864" name="Resim 3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15400" y="81915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209550</xdr:colOff>
      <xdr:row>34</xdr:row>
      <xdr:rowOff>161925</xdr:rowOff>
    </xdr:from>
    <xdr:to>
      <xdr:col>21</xdr:col>
      <xdr:colOff>361950</xdr:colOff>
      <xdr:row>35</xdr:row>
      <xdr:rowOff>38100</xdr:rowOff>
    </xdr:to>
    <xdr:pic>
      <xdr:nvPicPr>
        <xdr:cNvPr id="145865" name="Resim 3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82075" y="86963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161925</xdr:colOff>
      <xdr:row>9</xdr:row>
      <xdr:rowOff>238125</xdr:rowOff>
    </xdr:from>
    <xdr:to>
      <xdr:col>21</xdr:col>
      <xdr:colOff>314325</xdr:colOff>
      <xdr:row>10</xdr:row>
      <xdr:rowOff>123825</xdr:rowOff>
    </xdr:to>
    <xdr:pic>
      <xdr:nvPicPr>
        <xdr:cNvPr id="145866" name="Resim 3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34450" y="231457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12</xdr:row>
      <xdr:rowOff>190500</xdr:rowOff>
    </xdr:from>
    <xdr:to>
      <xdr:col>9</xdr:col>
      <xdr:colOff>419100</xdr:colOff>
      <xdr:row>13</xdr:row>
      <xdr:rowOff>133350</xdr:rowOff>
    </xdr:to>
    <xdr:pic>
      <xdr:nvPicPr>
        <xdr:cNvPr id="145867" name="Resim 38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52800" y="28479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17</xdr:row>
      <xdr:rowOff>390525</xdr:rowOff>
    </xdr:from>
    <xdr:to>
      <xdr:col>9</xdr:col>
      <xdr:colOff>428625</xdr:colOff>
      <xdr:row>18</xdr:row>
      <xdr:rowOff>180975</xdr:rowOff>
    </xdr:to>
    <xdr:pic>
      <xdr:nvPicPr>
        <xdr:cNvPr id="145868" name="Resim 39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62325" y="4448175"/>
          <a:ext cx="152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20</xdr:row>
      <xdr:rowOff>200025</xdr:rowOff>
    </xdr:from>
    <xdr:to>
      <xdr:col>9</xdr:col>
      <xdr:colOff>428625</xdr:colOff>
      <xdr:row>21</xdr:row>
      <xdr:rowOff>76200</xdr:rowOff>
    </xdr:to>
    <xdr:pic>
      <xdr:nvPicPr>
        <xdr:cNvPr id="145869" name="Resim 39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62325" y="53721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257175</xdr:colOff>
      <xdr:row>22</xdr:row>
      <xdr:rowOff>228600</xdr:rowOff>
    </xdr:from>
    <xdr:to>
      <xdr:col>9</xdr:col>
      <xdr:colOff>409575</xdr:colOff>
      <xdr:row>23</xdr:row>
      <xdr:rowOff>142875</xdr:rowOff>
    </xdr:to>
    <xdr:pic>
      <xdr:nvPicPr>
        <xdr:cNvPr id="145870" name="Resim 39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43275" y="6162675"/>
          <a:ext cx="152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26</xdr:row>
      <xdr:rowOff>228600</xdr:rowOff>
    </xdr:from>
    <xdr:to>
      <xdr:col>9</xdr:col>
      <xdr:colOff>419100</xdr:colOff>
      <xdr:row>27</xdr:row>
      <xdr:rowOff>180975</xdr:rowOff>
    </xdr:to>
    <xdr:pic>
      <xdr:nvPicPr>
        <xdr:cNvPr id="145871" name="Resim 39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52800" y="70580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228600</xdr:colOff>
      <xdr:row>17</xdr:row>
      <xdr:rowOff>342900</xdr:rowOff>
    </xdr:from>
    <xdr:to>
      <xdr:col>21</xdr:col>
      <xdr:colOff>381000</xdr:colOff>
      <xdr:row>18</xdr:row>
      <xdr:rowOff>123825</xdr:rowOff>
    </xdr:to>
    <xdr:pic>
      <xdr:nvPicPr>
        <xdr:cNvPr id="145872" name="Resim 39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001125" y="4400550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238125</xdr:colOff>
      <xdr:row>12</xdr:row>
      <xdr:rowOff>142875</xdr:rowOff>
    </xdr:from>
    <xdr:to>
      <xdr:col>21</xdr:col>
      <xdr:colOff>381000</xdr:colOff>
      <xdr:row>13</xdr:row>
      <xdr:rowOff>76200</xdr:rowOff>
    </xdr:to>
    <xdr:pic>
      <xdr:nvPicPr>
        <xdr:cNvPr id="145873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010650" y="2800350"/>
          <a:ext cx="1428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209550</xdr:colOff>
      <xdr:row>15</xdr:row>
      <xdr:rowOff>57150</xdr:rowOff>
    </xdr:from>
    <xdr:to>
      <xdr:col>21</xdr:col>
      <xdr:colOff>361950</xdr:colOff>
      <xdr:row>15</xdr:row>
      <xdr:rowOff>238125</xdr:rowOff>
    </xdr:to>
    <xdr:pic>
      <xdr:nvPicPr>
        <xdr:cNvPr id="145874" name="Resim 39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982075" y="3390900"/>
          <a:ext cx="152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209550</xdr:colOff>
      <xdr:row>23</xdr:row>
      <xdr:rowOff>9525</xdr:rowOff>
    </xdr:from>
    <xdr:to>
      <xdr:col>21</xdr:col>
      <xdr:colOff>361950</xdr:colOff>
      <xdr:row>24</xdr:row>
      <xdr:rowOff>0</xdr:rowOff>
    </xdr:to>
    <xdr:pic>
      <xdr:nvPicPr>
        <xdr:cNvPr id="145875" name="Resim 39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982075" y="6219825"/>
          <a:ext cx="152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219075</xdr:colOff>
      <xdr:row>26</xdr:row>
      <xdr:rowOff>133350</xdr:rowOff>
    </xdr:from>
    <xdr:to>
      <xdr:col>21</xdr:col>
      <xdr:colOff>371475</xdr:colOff>
      <xdr:row>27</xdr:row>
      <xdr:rowOff>85725</xdr:rowOff>
    </xdr:to>
    <xdr:pic>
      <xdr:nvPicPr>
        <xdr:cNvPr id="145876" name="Resim 4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991600" y="69627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133350</xdr:colOff>
      <xdr:row>34</xdr:row>
      <xdr:rowOff>123825</xdr:rowOff>
    </xdr:from>
    <xdr:to>
      <xdr:col>10</xdr:col>
      <xdr:colOff>285750</xdr:colOff>
      <xdr:row>35</xdr:row>
      <xdr:rowOff>0</xdr:rowOff>
    </xdr:to>
    <xdr:pic>
      <xdr:nvPicPr>
        <xdr:cNvPr id="145877" name="Resim 4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86582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34</xdr:row>
      <xdr:rowOff>114300</xdr:rowOff>
    </xdr:from>
    <xdr:to>
      <xdr:col>11</xdr:col>
      <xdr:colOff>152400</xdr:colOff>
      <xdr:row>34</xdr:row>
      <xdr:rowOff>247650</xdr:rowOff>
    </xdr:to>
    <xdr:pic>
      <xdr:nvPicPr>
        <xdr:cNvPr id="145878" name="Resim 4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86487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514350</xdr:colOff>
      <xdr:row>34</xdr:row>
      <xdr:rowOff>123825</xdr:rowOff>
    </xdr:from>
    <xdr:to>
      <xdr:col>12</xdr:col>
      <xdr:colOff>66675</xdr:colOff>
      <xdr:row>35</xdr:row>
      <xdr:rowOff>0</xdr:rowOff>
    </xdr:to>
    <xdr:pic>
      <xdr:nvPicPr>
        <xdr:cNvPr id="145879" name="Resim 40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819650" y="8658225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19050</xdr:colOff>
      <xdr:row>34</xdr:row>
      <xdr:rowOff>171450</xdr:rowOff>
    </xdr:from>
    <xdr:to>
      <xdr:col>19</xdr:col>
      <xdr:colOff>171450</xdr:colOff>
      <xdr:row>35</xdr:row>
      <xdr:rowOff>47625</xdr:rowOff>
    </xdr:to>
    <xdr:pic>
      <xdr:nvPicPr>
        <xdr:cNvPr id="145880" name="Resim 4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87058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438150</xdr:colOff>
      <xdr:row>34</xdr:row>
      <xdr:rowOff>152400</xdr:rowOff>
    </xdr:from>
    <xdr:to>
      <xdr:col>20</xdr:col>
      <xdr:colOff>9525</xdr:colOff>
      <xdr:row>35</xdr:row>
      <xdr:rowOff>28575</xdr:rowOff>
    </xdr:to>
    <xdr:pic>
      <xdr:nvPicPr>
        <xdr:cNvPr id="145881" name="Resim 41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020050" y="86868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333375</xdr:colOff>
      <xdr:row>34</xdr:row>
      <xdr:rowOff>161925</xdr:rowOff>
    </xdr:from>
    <xdr:to>
      <xdr:col>20</xdr:col>
      <xdr:colOff>485775</xdr:colOff>
      <xdr:row>35</xdr:row>
      <xdr:rowOff>47625</xdr:rowOff>
    </xdr:to>
    <xdr:pic>
      <xdr:nvPicPr>
        <xdr:cNvPr id="145882" name="Resim 4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96300" y="869632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390525</xdr:colOff>
      <xdr:row>34</xdr:row>
      <xdr:rowOff>57150</xdr:rowOff>
    </xdr:from>
    <xdr:to>
      <xdr:col>9</xdr:col>
      <xdr:colOff>542925</xdr:colOff>
      <xdr:row>35</xdr:row>
      <xdr:rowOff>9525</xdr:rowOff>
    </xdr:to>
    <xdr:pic>
      <xdr:nvPicPr>
        <xdr:cNvPr id="145883" name="Resim 41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476625" y="8591550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34</xdr:row>
      <xdr:rowOff>66675</xdr:rowOff>
    </xdr:from>
    <xdr:to>
      <xdr:col>10</xdr:col>
      <xdr:colOff>466725</xdr:colOff>
      <xdr:row>35</xdr:row>
      <xdr:rowOff>9525</xdr:rowOff>
    </xdr:to>
    <xdr:pic>
      <xdr:nvPicPr>
        <xdr:cNvPr id="145884" name="Resim 4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10025" y="860107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34</xdr:row>
      <xdr:rowOff>57150</xdr:rowOff>
    </xdr:from>
    <xdr:to>
      <xdr:col>11</xdr:col>
      <xdr:colOff>285750</xdr:colOff>
      <xdr:row>35</xdr:row>
      <xdr:rowOff>9525</xdr:rowOff>
    </xdr:to>
    <xdr:pic>
      <xdr:nvPicPr>
        <xdr:cNvPr id="145885" name="Resim 41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38650" y="8591550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34</xdr:row>
      <xdr:rowOff>47625</xdr:rowOff>
    </xdr:from>
    <xdr:to>
      <xdr:col>12</xdr:col>
      <xdr:colOff>219075</xdr:colOff>
      <xdr:row>35</xdr:row>
      <xdr:rowOff>0</xdr:rowOff>
    </xdr:to>
    <xdr:pic>
      <xdr:nvPicPr>
        <xdr:cNvPr id="145886" name="Resim 41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81575" y="8582025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304800</xdr:colOff>
      <xdr:row>34</xdr:row>
      <xdr:rowOff>66675</xdr:rowOff>
    </xdr:from>
    <xdr:to>
      <xdr:col>19</xdr:col>
      <xdr:colOff>9525</xdr:colOff>
      <xdr:row>35</xdr:row>
      <xdr:rowOff>9525</xdr:rowOff>
    </xdr:to>
    <xdr:pic>
      <xdr:nvPicPr>
        <xdr:cNvPr id="145887" name="Resim 41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448550" y="860107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295275</xdr:colOff>
      <xdr:row>34</xdr:row>
      <xdr:rowOff>85725</xdr:rowOff>
    </xdr:from>
    <xdr:to>
      <xdr:col>19</xdr:col>
      <xdr:colOff>447675</xdr:colOff>
      <xdr:row>35</xdr:row>
      <xdr:rowOff>38100</xdr:rowOff>
    </xdr:to>
    <xdr:pic>
      <xdr:nvPicPr>
        <xdr:cNvPr id="145888" name="Resim 4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877175" y="8620125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171450</xdr:colOff>
      <xdr:row>34</xdr:row>
      <xdr:rowOff>85725</xdr:rowOff>
    </xdr:from>
    <xdr:to>
      <xdr:col>20</xdr:col>
      <xdr:colOff>323850</xdr:colOff>
      <xdr:row>35</xdr:row>
      <xdr:rowOff>28575</xdr:rowOff>
    </xdr:to>
    <xdr:pic>
      <xdr:nvPicPr>
        <xdr:cNvPr id="145889" name="Resim 4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34375" y="8620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57150</xdr:colOff>
      <xdr:row>34</xdr:row>
      <xdr:rowOff>95250</xdr:rowOff>
    </xdr:from>
    <xdr:to>
      <xdr:col>21</xdr:col>
      <xdr:colOff>209550</xdr:colOff>
      <xdr:row>35</xdr:row>
      <xdr:rowOff>47625</xdr:rowOff>
    </xdr:to>
    <xdr:pic>
      <xdr:nvPicPr>
        <xdr:cNvPr id="145890" name="Resim 42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829675" y="8629650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361950</xdr:colOff>
      <xdr:row>32</xdr:row>
      <xdr:rowOff>57150</xdr:rowOff>
    </xdr:from>
    <xdr:to>
      <xdr:col>10</xdr:col>
      <xdr:colOff>514350</xdr:colOff>
      <xdr:row>33</xdr:row>
      <xdr:rowOff>28575</xdr:rowOff>
    </xdr:to>
    <xdr:pic>
      <xdr:nvPicPr>
        <xdr:cNvPr id="145891" name="Resim 4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57650" y="81724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485775</xdr:colOff>
      <xdr:row>32</xdr:row>
      <xdr:rowOff>66675</xdr:rowOff>
    </xdr:from>
    <xdr:to>
      <xdr:col>12</xdr:col>
      <xdr:colOff>28575</xdr:colOff>
      <xdr:row>33</xdr:row>
      <xdr:rowOff>38100</xdr:rowOff>
    </xdr:to>
    <xdr:pic>
      <xdr:nvPicPr>
        <xdr:cNvPr id="145892" name="Resim 43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791075" y="81819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32</xdr:row>
      <xdr:rowOff>66675</xdr:rowOff>
    </xdr:from>
    <xdr:to>
      <xdr:col>13</xdr:col>
      <xdr:colOff>9525</xdr:colOff>
      <xdr:row>33</xdr:row>
      <xdr:rowOff>38100</xdr:rowOff>
    </xdr:to>
    <xdr:pic>
      <xdr:nvPicPr>
        <xdr:cNvPr id="145893" name="Resim 4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53050" y="81819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180975</xdr:colOff>
      <xdr:row>32</xdr:row>
      <xdr:rowOff>57150</xdr:rowOff>
    </xdr:from>
    <xdr:to>
      <xdr:col>14</xdr:col>
      <xdr:colOff>342900</xdr:colOff>
      <xdr:row>33</xdr:row>
      <xdr:rowOff>28575</xdr:rowOff>
    </xdr:to>
    <xdr:pic>
      <xdr:nvPicPr>
        <xdr:cNvPr id="145894" name="Resim 4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48375" y="8172450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32</xdr:row>
      <xdr:rowOff>66675</xdr:rowOff>
    </xdr:from>
    <xdr:to>
      <xdr:col>17</xdr:col>
      <xdr:colOff>38100</xdr:colOff>
      <xdr:row>33</xdr:row>
      <xdr:rowOff>38100</xdr:rowOff>
    </xdr:to>
    <xdr:pic>
      <xdr:nvPicPr>
        <xdr:cNvPr id="145895" name="Resim 43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867525" y="8181975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152400</xdr:colOff>
      <xdr:row>32</xdr:row>
      <xdr:rowOff>57150</xdr:rowOff>
    </xdr:from>
    <xdr:to>
      <xdr:col>19</xdr:col>
      <xdr:colOff>304800</xdr:colOff>
      <xdr:row>33</xdr:row>
      <xdr:rowOff>28575</xdr:rowOff>
    </xdr:to>
    <xdr:pic>
      <xdr:nvPicPr>
        <xdr:cNvPr id="145896" name="Resim 4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34300" y="81724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247650</xdr:colOff>
      <xdr:row>32</xdr:row>
      <xdr:rowOff>76200</xdr:rowOff>
    </xdr:from>
    <xdr:to>
      <xdr:col>20</xdr:col>
      <xdr:colOff>400050</xdr:colOff>
      <xdr:row>33</xdr:row>
      <xdr:rowOff>47625</xdr:rowOff>
    </xdr:to>
    <xdr:pic>
      <xdr:nvPicPr>
        <xdr:cNvPr id="145897" name="Resim 4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410575" y="81915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466725</xdr:colOff>
      <xdr:row>9</xdr:row>
      <xdr:rowOff>180975</xdr:rowOff>
    </xdr:from>
    <xdr:to>
      <xdr:col>10</xdr:col>
      <xdr:colOff>19050</xdr:colOff>
      <xdr:row>10</xdr:row>
      <xdr:rowOff>123825</xdr:rowOff>
    </xdr:to>
    <xdr:pic>
      <xdr:nvPicPr>
        <xdr:cNvPr id="145898" name="Resim 44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552825" y="2257425"/>
          <a:ext cx="161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285750</xdr:colOff>
      <xdr:row>9</xdr:row>
      <xdr:rowOff>228600</xdr:rowOff>
    </xdr:from>
    <xdr:to>
      <xdr:col>10</xdr:col>
      <xdr:colOff>438150</xdr:colOff>
      <xdr:row>10</xdr:row>
      <xdr:rowOff>104775</xdr:rowOff>
    </xdr:to>
    <xdr:pic>
      <xdr:nvPicPr>
        <xdr:cNvPr id="145899" name="Resim 4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230505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457200</xdr:colOff>
      <xdr:row>9</xdr:row>
      <xdr:rowOff>247650</xdr:rowOff>
    </xdr:from>
    <xdr:to>
      <xdr:col>12</xdr:col>
      <xdr:colOff>0</xdr:colOff>
      <xdr:row>10</xdr:row>
      <xdr:rowOff>123825</xdr:rowOff>
    </xdr:to>
    <xdr:pic>
      <xdr:nvPicPr>
        <xdr:cNvPr id="145900" name="Resim 44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762500" y="23241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504825</xdr:colOff>
      <xdr:row>9</xdr:row>
      <xdr:rowOff>238125</xdr:rowOff>
    </xdr:from>
    <xdr:to>
      <xdr:col>13</xdr:col>
      <xdr:colOff>76200</xdr:colOff>
      <xdr:row>10</xdr:row>
      <xdr:rowOff>114300</xdr:rowOff>
    </xdr:to>
    <xdr:pic>
      <xdr:nvPicPr>
        <xdr:cNvPr id="145901" name="Resim 44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419725" y="23145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10</xdr:row>
      <xdr:rowOff>0</xdr:rowOff>
    </xdr:from>
    <xdr:to>
      <xdr:col>14</xdr:col>
      <xdr:colOff>342900</xdr:colOff>
      <xdr:row>10</xdr:row>
      <xdr:rowOff>123825</xdr:rowOff>
    </xdr:to>
    <xdr:pic>
      <xdr:nvPicPr>
        <xdr:cNvPr id="145902" name="Resim 4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57900" y="2333625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238125</xdr:colOff>
      <xdr:row>9</xdr:row>
      <xdr:rowOff>247650</xdr:rowOff>
    </xdr:from>
    <xdr:to>
      <xdr:col>17</xdr:col>
      <xdr:colOff>47625</xdr:colOff>
      <xdr:row>10</xdr:row>
      <xdr:rowOff>114300</xdr:rowOff>
    </xdr:to>
    <xdr:pic>
      <xdr:nvPicPr>
        <xdr:cNvPr id="145903" name="Resim 45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877050" y="232410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200025</xdr:colOff>
      <xdr:row>9</xdr:row>
      <xdr:rowOff>238125</xdr:rowOff>
    </xdr:from>
    <xdr:to>
      <xdr:col>19</xdr:col>
      <xdr:colOff>352425</xdr:colOff>
      <xdr:row>10</xdr:row>
      <xdr:rowOff>104775</xdr:rowOff>
    </xdr:to>
    <xdr:pic>
      <xdr:nvPicPr>
        <xdr:cNvPr id="145904" name="Resim 4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81925" y="2314575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295275</xdr:colOff>
      <xdr:row>9</xdr:row>
      <xdr:rowOff>247650</xdr:rowOff>
    </xdr:from>
    <xdr:to>
      <xdr:col>20</xdr:col>
      <xdr:colOff>447675</xdr:colOff>
      <xdr:row>10</xdr:row>
      <xdr:rowOff>123825</xdr:rowOff>
    </xdr:to>
    <xdr:pic>
      <xdr:nvPicPr>
        <xdr:cNvPr id="145905" name="Resim 4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23241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228600</xdr:colOff>
      <xdr:row>8</xdr:row>
      <xdr:rowOff>19050</xdr:rowOff>
    </xdr:from>
    <xdr:to>
      <xdr:col>10</xdr:col>
      <xdr:colOff>381000</xdr:colOff>
      <xdr:row>8</xdr:row>
      <xdr:rowOff>152400</xdr:rowOff>
    </xdr:to>
    <xdr:pic>
      <xdr:nvPicPr>
        <xdr:cNvPr id="145906" name="Resim 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18383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171450</xdr:colOff>
      <xdr:row>8</xdr:row>
      <xdr:rowOff>57150</xdr:rowOff>
    </xdr:from>
    <xdr:to>
      <xdr:col>11</xdr:col>
      <xdr:colOff>323850</xdr:colOff>
      <xdr:row>8</xdr:row>
      <xdr:rowOff>190500</xdr:rowOff>
    </xdr:to>
    <xdr:pic>
      <xdr:nvPicPr>
        <xdr:cNvPr id="145907" name="Resim 4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18764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28575</xdr:colOff>
      <xdr:row>8</xdr:row>
      <xdr:rowOff>38100</xdr:rowOff>
    </xdr:from>
    <xdr:to>
      <xdr:col>12</xdr:col>
      <xdr:colOff>180975</xdr:colOff>
      <xdr:row>8</xdr:row>
      <xdr:rowOff>171450</xdr:rowOff>
    </xdr:to>
    <xdr:pic>
      <xdr:nvPicPr>
        <xdr:cNvPr id="145908" name="Resim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18573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57150</xdr:rowOff>
    </xdr:from>
    <xdr:to>
      <xdr:col>19</xdr:col>
      <xdr:colOff>152400</xdr:colOff>
      <xdr:row>8</xdr:row>
      <xdr:rowOff>190500</xdr:rowOff>
    </xdr:to>
    <xdr:pic>
      <xdr:nvPicPr>
        <xdr:cNvPr id="145909" name="Resim 4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0" y="187642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476250</xdr:colOff>
      <xdr:row>8</xdr:row>
      <xdr:rowOff>47625</xdr:rowOff>
    </xdr:from>
    <xdr:to>
      <xdr:col>20</xdr:col>
      <xdr:colOff>47625</xdr:colOff>
      <xdr:row>8</xdr:row>
      <xdr:rowOff>180975</xdr:rowOff>
    </xdr:to>
    <xdr:pic>
      <xdr:nvPicPr>
        <xdr:cNvPr id="145910" name="Resim 46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058150" y="1866900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352425</xdr:colOff>
      <xdr:row>8</xdr:row>
      <xdr:rowOff>28575</xdr:rowOff>
    </xdr:from>
    <xdr:to>
      <xdr:col>20</xdr:col>
      <xdr:colOff>504825</xdr:colOff>
      <xdr:row>8</xdr:row>
      <xdr:rowOff>171450</xdr:rowOff>
    </xdr:to>
    <xdr:pic>
      <xdr:nvPicPr>
        <xdr:cNvPr id="145911" name="Resim 469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515350" y="18478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466725</xdr:colOff>
      <xdr:row>8</xdr:row>
      <xdr:rowOff>47625</xdr:rowOff>
    </xdr:from>
    <xdr:to>
      <xdr:col>10</xdr:col>
      <xdr:colOff>9525</xdr:colOff>
      <xdr:row>8</xdr:row>
      <xdr:rowOff>247650</xdr:rowOff>
    </xdr:to>
    <xdr:pic>
      <xdr:nvPicPr>
        <xdr:cNvPr id="145912" name="Resim 47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552825" y="18669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428625</xdr:colOff>
      <xdr:row>8</xdr:row>
      <xdr:rowOff>47625</xdr:rowOff>
    </xdr:from>
    <xdr:to>
      <xdr:col>10</xdr:col>
      <xdr:colOff>581025</xdr:colOff>
      <xdr:row>8</xdr:row>
      <xdr:rowOff>247650</xdr:rowOff>
    </xdr:to>
    <xdr:pic>
      <xdr:nvPicPr>
        <xdr:cNvPr id="145913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24325" y="18669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8</xdr:row>
      <xdr:rowOff>57150</xdr:rowOff>
    </xdr:from>
    <xdr:to>
      <xdr:col>11</xdr:col>
      <xdr:colOff>476250</xdr:colOff>
      <xdr:row>9</xdr:row>
      <xdr:rowOff>0</xdr:rowOff>
    </xdr:to>
    <xdr:pic>
      <xdr:nvPicPr>
        <xdr:cNvPr id="145914" name="Resim 47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29150" y="18764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228600</xdr:colOff>
      <xdr:row>8</xdr:row>
      <xdr:rowOff>38100</xdr:rowOff>
    </xdr:from>
    <xdr:to>
      <xdr:col>12</xdr:col>
      <xdr:colOff>381000</xdr:colOff>
      <xdr:row>8</xdr:row>
      <xdr:rowOff>247650</xdr:rowOff>
    </xdr:to>
    <xdr:pic>
      <xdr:nvPicPr>
        <xdr:cNvPr id="145915" name="Resim 473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143500" y="1857375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266700</xdr:colOff>
      <xdr:row>8</xdr:row>
      <xdr:rowOff>57150</xdr:rowOff>
    </xdr:from>
    <xdr:to>
      <xdr:col>18</xdr:col>
      <xdr:colOff>409575</xdr:colOff>
      <xdr:row>9</xdr:row>
      <xdr:rowOff>9525</xdr:rowOff>
    </xdr:to>
    <xdr:pic>
      <xdr:nvPicPr>
        <xdr:cNvPr id="145916" name="Resim 47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410450" y="1876425"/>
          <a:ext cx="142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333375</xdr:colOff>
      <xdr:row>8</xdr:row>
      <xdr:rowOff>47625</xdr:rowOff>
    </xdr:from>
    <xdr:to>
      <xdr:col>19</xdr:col>
      <xdr:colOff>485775</xdr:colOff>
      <xdr:row>8</xdr:row>
      <xdr:rowOff>247650</xdr:rowOff>
    </xdr:to>
    <xdr:pic>
      <xdr:nvPicPr>
        <xdr:cNvPr id="145917" name="Resim 47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915275" y="18669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228600</xdr:colOff>
      <xdr:row>8</xdr:row>
      <xdr:rowOff>47625</xdr:rowOff>
    </xdr:from>
    <xdr:to>
      <xdr:col>20</xdr:col>
      <xdr:colOff>381000</xdr:colOff>
      <xdr:row>8</xdr:row>
      <xdr:rowOff>247650</xdr:rowOff>
    </xdr:to>
    <xdr:pic>
      <xdr:nvPicPr>
        <xdr:cNvPr id="145918" name="Resim 47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391525" y="18669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85725</xdr:colOff>
      <xdr:row>8</xdr:row>
      <xdr:rowOff>57150</xdr:rowOff>
    </xdr:from>
    <xdr:to>
      <xdr:col>21</xdr:col>
      <xdr:colOff>238125</xdr:colOff>
      <xdr:row>9</xdr:row>
      <xdr:rowOff>0</xdr:rowOff>
    </xdr:to>
    <xdr:pic>
      <xdr:nvPicPr>
        <xdr:cNvPr id="145919" name="Resim 47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858250" y="18764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295275</xdr:colOff>
      <xdr:row>15</xdr:row>
      <xdr:rowOff>104775</xdr:rowOff>
    </xdr:from>
    <xdr:to>
      <xdr:col>9</xdr:col>
      <xdr:colOff>447675</xdr:colOff>
      <xdr:row>15</xdr:row>
      <xdr:rowOff>295275</xdr:rowOff>
    </xdr:to>
    <xdr:pic>
      <xdr:nvPicPr>
        <xdr:cNvPr id="145920" name="Resim 48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81375" y="3438525"/>
          <a:ext cx="152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35719</xdr:colOff>
      <xdr:row>20</xdr:row>
      <xdr:rowOff>49024</xdr:rowOff>
    </xdr:from>
    <xdr:to>
      <xdr:col>10</xdr:col>
      <xdr:colOff>164404</xdr:colOff>
      <xdr:row>20</xdr:row>
      <xdr:rowOff>59531</xdr:rowOff>
    </xdr:to>
    <xdr:cxnSp macro="">
      <xdr:nvCxnSpPr>
        <xdr:cNvPr id="276" name="Düz Ok Bağlayıcısı 275">
          <a:extLst>
            <a:ext uri="{FF2B5EF4-FFF2-40B4-BE49-F238E27FC236}"/>
          </a:extLst>
        </xdr:cNvPr>
        <xdr:cNvCxnSpPr/>
      </xdr:nvCxnSpPr>
      <xdr:spPr>
        <a:xfrm flipV="1">
          <a:off x="3184922" y="5156805"/>
          <a:ext cx="745434" cy="105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457200</xdr:colOff>
      <xdr:row>20</xdr:row>
      <xdr:rowOff>44263</xdr:rowOff>
    </xdr:from>
    <xdr:to>
      <xdr:col>21</xdr:col>
      <xdr:colOff>545742</xdr:colOff>
      <xdr:row>20</xdr:row>
      <xdr:rowOff>44263</xdr:rowOff>
    </xdr:to>
    <xdr:cxnSp macro="">
      <xdr:nvCxnSpPr>
        <xdr:cNvPr id="486" name="Düz Ok Bağlayıcısı 485">
          <a:extLst>
            <a:ext uri="{FF2B5EF4-FFF2-40B4-BE49-F238E27FC236}"/>
          </a:extLst>
        </xdr:cNvPr>
        <xdr:cNvCxnSpPr/>
      </xdr:nvCxnSpPr>
      <xdr:spPr>
        <a:xfrm>
          <a:off x="8435788" y="5131734"/>
          <a:ext cx="68794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325642</xdr:colOff>
      <xdr:row>7</xdr:row>
      <xdr:rowOff>43144</xdr:rowOff>
    </xdr:from>
    <xdr:to>
      <xdr:col>8</xdr:col>
      <xdr:colOff>325642</xdr:colOff>
      <xdr:row>11</xdr:row>
      <xdr:rowOff>117419</xdr:rowOff>
    </xdr:to>
    <xdr:cxnSp macro="">
      <xdr:nvCxnSpPr>
        <xdr:cNvPr id="494" name="Düz Ok Bağlayıcısı 493">
          <a:extLst>
            <a:ext uri="{FF2B5EF4-FFF2-40B4-BE49-F238E27FC236}"/>
          </a:extLst>
        </xdr:cNvPr>
        <xdr:cNvCxnSpPr/>
      </xdr:nvCxnSpPr>
      <xdr:spPr>
        <a:xfrm flipV="1">
          <a:off x="2998133" y="2205879"/>
          <a:ext cx="0" cy="89591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329054</xdr:colOff>
      <xdr:row>31</xdr:row>
      <xdr:rowOff>149131</xdr:rowOff>
    </xdr:from>
    <xdr:to>
      <xdr:col>8</xdr:col>
      <xdr:colOff>329054</xdr:colOff>
      <xdr:row>36</xdr:row>
      <xdr:rowOff>68556</xdr:rowOff>
    </xdr:to>
    <xdr:cxnSp macro="">
      <xdr:nvCxnSpPr>
        <xdr:cNvPr id="503" name="Düz Ok Bağlayıcısı 502">
          <a:extLst>
            <a:ext uri="{FF2B5EF4-FFF2-40B4-BE49-F238E27FC236}"/>
          </a:extLst>
        </xdr:cNvPr>
        <xdr:cNvCxnSpPr/>
      </xdr:nvCxnSpPr>
      <xdr:spPr>
        <a:xfrm flipV="1">
          <a:off x="2998622" y="8359101"/>
          <a:ext cx="0" cy="92027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190500</xdr:colOff>
      <xdr:row>20</xdr:row>
      <xdr:rowOff>180975</xdr:rowOff>
    </xdr:from>
    <xdr:to>
      <xdr:col>21</xdr:col>
      <xdr:colOff>342900</xdr:colOff>
      <xdr:row>21</xdr:row>
      <xdr:rowOff>57150</xdr:rowOff>
    </xdr:to>
    <xdr:pic>
      <xdr:nvPicPr>
        <xdr:cNvPr id="145925" name="Resim 50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963025" y="53530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179294</xdr:colOff>
      <xdr:row>20</xdr:row>
      <xdr:rowOff>44823</xdr:rowOff>
    </xdr:from>
    <xdr:to>
      <xdr:col>20</xdr:col>
      <xdr:colOff>470647</xdr:colOff>
      <xdr:row>20</xdr:row>
      <xdr:rowOff>56029</xdr:rowOff>
    </xdr:to>
    <xdr:cxnSp macro="">
      <xdr:nvCxnSpPr>
        <xdr:cNvPr id="154" name="Düz Ok Bağlayıcısı 153">
          <a:extLst>
            <a:ext uri="{FF2B5EF4-FFF2-40B4-BE49-F238E27FC236}"/>
          </a:extLst>
        </xdr:cNvPr>
        <xdr:cNvCxnSpPr/>
      </xdr:nvCxnSpPr>
      <xdr:spPr>
        <a:xfrm flipV="1">
          <a:off x="3933265" y="5132294"/>
          <a:ext cx="4515970" cy="112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337331</xdr:colOff>
      <xdr:row>11</xdr:row>
      <xdr:rowOff>145194</xdr:rowOff>
    </xdr:from>
    <xdr:to>
      <xdr:col>12</xdr:col>
      <xdr:colOff>338357</xdr:colOff>
      <xdr:row>31</xdr:row>
      <xdr:rowOff>78688</xdr:rowOff>
    </xdr:to>
    <xdr:cxnSp macro="">
      <xdr:nvCxnSpPr>
        <xdr:cNvPr id="161" name="Düz Ok Bağlayıcısı 160">
          <a:extLst>
            <a:ext uri="{FF2B5EF4-FFF2-40B4-BE49-F238E27FC236}"/>
          </a:extLst>
        </xdr:cNvPr>
        <xdr:cNvCxnSpPr/>
      </xdr:nvCxnSpPr>
      <xdr:spPr>
        <a:xfrm flipV="1">
          <a:off x="5320811" y="2928399"/>
          <a:ext cx="1026" cy="472457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609600</xdr:colOff>
      <xdr:row>0</xdr:row>
      <xdr:rowOff>161925</xdr:rowOff>
    </xdr:from>
    <xdr:to>
      <xdr:col>32</xdr:col>
      <xdr:colOff>219075</xdr:colOff>
      <xdr:row>1</xdr:row>
      <xdr:rowOff>152400</xdr:rowOff>
    </xdr:to>
    <xdr:pic>
      <xdr:nvPicPr>
        <xdr:cNvPr id="145928" name="Resim 48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4316075" y="1619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323850</xdr:colOff>
      <xdr:row>1</xdr:row>
      <xdr:rowOff>85725</xdr:rowOff>
    </xdr:from>
    <xdr:to>
      <xdr:col>31</xdr:col>
      <xdr:colOff>447675</xdr:colOff>
      <xdr:row>1</xdr:row>
      <xdr:rowOff>257175</xdr:rowOff>
    </xdr:to>
    <xdr:pic>
      <xdr:nvPicPr>
        <xdr:cNvPr id="145929" name="Resim 174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4030325" y="247650"/>
          <a:ext cx="1238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355884</xdr:colOff>
      <xdr:row>8</xdr:row>
      <xdr:rowOff>214594</xdr:rowOff>
    </xdr:from>
    <xdr:to>
      <xdr:col>33</xdr:col>
      <xdr:colOff>160286</xdr:colOff>
      <xdr:row>12</xdr:row>
      <xdr:rowOff>214593</xdr:rowOff>
    </xdr:to>
    <xdr:cxnSp macro="">
      <xdr:nvCxnSpPr>
        <xdr:cNvPr id="179" name="Düz Bağlayıcı 178">
          <a:extLst>
            <a:ext uri="{FF2B5EF4-FFF2-40B4-BE49-F238E27FC236}"/>
          </a:extLst>
        </xdr:cNvPr>
        <xdr:cNvCxnSpPr/>
      </xdr:nvCxnSpPr>
      <xdr:spPr>
        <a:xfrm flipV="1">
          <a:off x="14028965" y="2543737"/>
          <a:ext cx="1012690" cy="8292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376430</xdr:colOff>
      <xdr:row>12</xdr:row>
      <xdr:rowOff>195070</xdr:rowOff>
    </xdr:from>
    <xdr:to>
      <xdr:col>31</xdr:col>
      <xdr:colOff>389283</xdr:colOff>
      <xdr:row>15</xdr:row>
      <xdr:rowOff>66261</xdr:rowOff>
    </xdr:to>
    <xdr:cxnSp macro="">
      <xdr:nvCxnSpPr>
        <xdr:cNvPr id="182" name="Düz Bağlayıcı 181">
          <a:extLst>
            <a:ext uri="{FF2B5EF4-FFF2-40B4-BE49-F238E27FC236}"/>
          </a:extLst>
        </xdr:cNvPr>
        <xdr:cNvCxnSpPr/>
      </xdr:nvCxnSpPr>
      <xdr:spPr>
        <a:xfrm flipH="1" flipV="1">
          <a:off x="14108995" y="3383874"/>
          <a:ext cx="12853" cy="55036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166624</xdr:colOff>
      <xdr:row>8</xdr:row>
      <xdr:rowOff>210865</xdr:rowOff>
    </xdr:from>
    <xdr:to>
      <xdr:col>34</xdr:col>
      <xdr:colOff>123697</xdr:colOff>
      <xdr:row>8</xdr:row>
      <xdr:rowOff>210866</xdr:rowOff>
    </xdr:to>
    <xdr:cxnSp macro="">
      <xdr:nvCxnSpPr>
        <xdr:cNvPr id="185" name="Düz Bağlayıcı 184">
          <a:extLst>
            <a:ext uri="{FF2B5EF4-FFF2-40B4-BE49-F238E27FC236}"/>
          </a:extLst>
        </xdr:cNvPr>
        <xdr:cNvCxnSpPr/>
      </xdr:nvCxnSpPr>
      <xdr:spPr>
        <a:xfrm flipH="1">
          <a:off x="15126920" y="2564368"/>
          <a:ext cx="568089" cy="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18580</xdr:colOff>
      <xdr:row>35</xdr:row>
      <xdr:rowOff>35887</xdr:rowOff>
    </xdr:from>
    <xdr:to>
      <xdr:col>7</xdr:col>
      <xdr:colOff>533400</xdr:colOff>
      <xdr:row>35</xdr:row>
      <xdr:rowOff>47625</xdr:rowOff>
    </xdr:to>
    <xdr:cxnSp macro="">
      <xdr:nvCxnSpPr>
        <xdr:cNvPr id="162" name="Düz Bağlayıcı 161">
          <a:extLst>
            <a:ext uri="{FF2B5EF4-FFF2-40B4-BE49-F238E27FC236}"/>
          </a:extLst>
        </xdr:cNvPr>
        <xdr:cNvCxnSpPr/>
      </xdr:nvCxnSpPr>
      <xdr:spPr>
        <a:xfrm>
          <a:off x="2695105" y="7903537"/>
          <a:ext cx="514820" cy="11738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53444</xdr:colOff>
      <xdr:row>35</xdr:row>
      <xdr:rowOff>115069</xdr:rowOff>
    </xdr:from>
    <xdr:to>
      <xdr:col>23</xdr:col>
      <xdr:colOff>618461</xdr:colOff>
      <xdr:row>35</xdr:row>
      <xdr:rowOff>115255</xdr:rowOff>
    </xdr:to>
    <xdr:cxnSp macro="">
      <xdr:nvCxnSpPr>
        <xdr:cNvPr id="167" name="Düz Bağlayıcı 166">
          <a:extLst>
            <a:ext uri="{FF2B5EF4-FFF2-40B4-BE49-F238E27FC236}"/>
          </a:extLst>
        </xdr:cNvPr>
        <xdr:cNvCxnSpPr/>
      </xdr:nvCxnSpPr>
      <xdr:spPr>
        <a:xfrm flipV="1">
          <a:off x="10882636" y="9127184"/>
          <a:ext cx="565017" cy="186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54511</xdr:colOff>
      <xdr:row>6</xdr:row>
      <xdr:rowOff>137543</xdr:rowOff>
    </xdr:from>
    <xdr:to>
      <xdr:col>33</xdr:col>
      <xdr:colOff>96661</xdr:colOff>
      <xdr:row>9</xdr:row>
      <xdr:rowOff>1127</xdr:rowOff>
    </xdr:to>
    <xdr:cxnSp macro="">
      <xdr:nvCxnSpPr>
        <xdr:cNvPr id="168" name="Düz Bağlayıcı 167">
          <a:extLst>
            <a:ext uri="{FF2B5EF4-FFF2-40B4-BE49-F238E27FC236}"/>
          </a:extLst>
        </xdr:cNvPr>
        <xdr:cNvCxnSpPr/>
      </xdr:nvCxnSpPr>
      <xdr:spPr>
        <a:xfrm flipH="1">
          <a:off x="15031893" y="2160925"/>
          <a:ext cx="42150" cy="4390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561802</xdr:colOff>
      <xdr:row>4</xdr:row>
      <xdr:rowOff>155865</xdr:rowOff>
    </xdr:from>
    <xdr:to>
      <xdr:col>33</xdr:col>
      <xdr:colOff>550970</xdr:colOff>
      <xdr:row>7</xdr:row>
      <xdr:rowOff>33619</xdr:rowOff>
    </xdr:to>
    <xdr:sp macro="" textlink="">
      <xdr:nvSpPr>
        <xdr:cNvPr id="169" name="Oval 168">
          <a:extLst>
            <a:ext uri="{FF2B5EF4-FFF2-40B4-BE49-F238E27FC236}"/>
          </a:extLst>
        </xdr:cNvPr>
        <xdr:cNvSpPr/>
      </xdr:nvSpPr>
      <xdr:spPr>
        <a:xfrm>
          <a:off x="14876318" y="1610592"/>
          <a:ext cx="612247" cy="587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11</a:t>
          </a:r>
        </a:p>
      </xdr:txBody>
    </xdr:sp>
    <xdr:clientData/>
  </xdr:twoCellAnchor>
  <xdr:twoCellAnchor>
    <xdr:from>
      <xdr:col>10</xdr:col>
      <xdr:colOff>582707</xdr:colOff>
      <xdr:row>1</xdr:row>
      <xdr:rowOff>277356</xdr:rowOff>
    </xdr:from>
    <xdr:to>
      <xdr:col>20</xdr:col>
      <xdr:colOff>1</xdr:colOff>
      <xdr:row>1</xdr:row>
      <xdr:rowOff>280148</xdr:rowOff>
    </xdr:to>
    <xdr:cxnSp macro="">
      <xdr:nvCxnSpPr>
        <xdr:cNvPr id="170" name="Düz Bağlayıcı 169">
          <a:extLst>
            <a:ext uri="{FF2B5EF4-FFF2-40B4-BE49-F238E27FC236}"/>
          </a:extLst>
        </xdr:cNvPr>
        <xdr:cNvCxnSpPr/>
      </xdr:nvCxnSpPr>
      <xdr:spPr>
        <a:xfrm>
          <a:off x="4280648" y="434238"/>
          <a:ext cx="3877235" cy="2792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324971</xdr:colOff>
      <xdr:row>0</xdr:row>
      <xdr:rowOff>44823</xdr:rowOff>
    </xdr:from>
    <xdr:to>
      <xdr:col>12</xdr:col>
      <xdr:colOff>141292</xdr:colOff>
      <xdr:row>1</xdr:row>
      <xdr:rowOff>233400</xdr:rowOff>
    </xdr:to>
    <xdr:sp macro="" textlink="">
      <xdr:nvSpPr>
        <xdr:cNvPr id="171" name="Oval 170">
          <a:extLst>
            <a:ext uri="{FF2B5EF4-FFF2-40B4-BE49-F238E27FC236}"/>
          </a:extLst>
        </xdr:cNvPr>
        <xdr:cNvSpPr/>
      </xdr:nvSpPr>
      <xdr:spPr>
        <a:xfrm>
          <a:off x="4628030" y="44823"/>
          <a:ext cx="421438" cy="34545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9</a:t>
          </a:r>
        </a:p>
      </xdr:txBody>
    </xdr:sp>
    <xdr:clientData/>
  </xdr:twoCellAnchor>
  <xdr:twoCellAnchor>
    <xdr:from>
      <xdr:col>11</xdr:col>
      <xdr:colOff>179294</xdr:colOff>
      <xdr:row>9</xdr:row>
      <xdr:rowOff>24093</xdr:rowOff>
    </xdr:from>
    <xdr:to>
      <xdr:col>20</xdr:col>
      <xdr:colOff>201706</xdr:colOff>
      <xdr:row>9</xdr:row>
      <xdr:rowOff>26885</xdr:rowOff>
    </xdr:to>
    <xdr:cxnSp macro="">
      <xdr:nvCxnSpPr>
        <xdr:cNvPr id="172" name="Düz Bağlayıcı 171">
          <a:extLst>
            <a:ext uri="{FF2B5EF4-FFF2-40B4-BE49-F238E27FC236}"/>
          </a:extLst>
        </xdr:cNvPr>
        <xdr:cNvCxnSpPr/>
      </xdr:nvCxnSpPr>
      <xdr:spPr>
        <a:xfrm>
          <a:off x="4482353" y="2095500"/>
          <a:ext cx="3877235" cy="2792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</xdr:row>
      <xdr:rowOff>44825</xdr:rowOff>
    </xdr:from>
    <xdr:to>
      <xdr:col>18</xdr:col>
      <xdr:colOff>313789</xdr:colOff>
      <xdr:row>13</xdr:row>
      <xdr:rowOff>3159</xdr:rowOff>
    </xdr:to>
    <xdr:cxnSp macro="">
      <xdr:nvCxnSpPr>
        <xdr:cNvPr id="173" name="Düz Bağlayıcı 172">
          <a:extLst>
            <a:ext uri="{FF2B5EF4-FFF2-40B4-BE49-F238E27FC236}"/>
          </a:extLst>
        </xdr:cNvPr>
        <xdr:cNvCxnSpPr/>
      </xdr:nvCxnSpPr>
      <xdr:spPr>
        <a:xfrm flipH="1" flipV="1">
          <a:off x="6633882" y="2106707"/>
          <a:ext cx="829236" cy="7732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237005</xdr:colOff>
      <xdr:row>13</xdr:row>
      <xdr:rowOff>0</xdr:rowOff>
    </xdr:from>
    <xdr:to>
      <xdr:col>19</xdr:col>
      <xdr:colOff>229140</xdr:colOff>
      <xdr:row>14</xdr:row>
      <xdr:rowOff>97320</xdr:rowOff>
    </xdr:to>
    <xdr:sp macro="" textlink="">
      <xdr:nvSpPr>
        <xdr:cNvPr id="174" name="Oval 173">
          <a:extLst>
            <a:ext uri="{FF2B5EF4-FFF2-40B4-BE49-F238E27FC236}"/>
          </a:extLst>
        </xdr:cNvPr>
        <xdr:cNvSpPr/>
      </xdr:nvSpPr>
      <xdr:spPr>
        <a:xfrm>
          <a:off x="7384677" y="2891118"/>
          <a:ext cx="421438" cy="34545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9</a:t>
          </a:r>
        </a:p>
      </xdr:txBody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152400</xdr:colOff>
      <xdr:row>8</xdr:row>
      <xdr:rowOff>133350</xdr:rowOff>
    </xdr:to>
    <xdr:pic>
      <xdr:nvPicPr>
        <xdr:cNvPr id="145942" name="Resim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7400" y="18192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200025</xdr:colOff>
      <xdr:row>8</xdr:row>
      <xdr:rowOff>0</xdr:rowOff>
    </xdr:from>
    <xdr:to>
      <xdr:col>14</xdr:col>
      <xdr:colOff>352425</xdr:colOff>
      <xdr:row>8</xdr:row>
      <xdr:rowOff>209550</xdr:rowOff>
    </xdr:to>
    <xdr:pic>
      <xdr:nvPicPr>
        <xdr:cNvPr id="145943" name="Resim 473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067425" y="1819275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152400</xdr:colOff>
      <xdr:row>8</xdr:row>
      <xdr:rowOff>133350</xdr:rowOff>
    </xdr:to>
    <xdr:pic>
      <xdr:nvPicPr>
        <xdr:cNvPr id="145944" name="Resim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18192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200025</xdr:colOff>
      <xdr:row>8</xdr:row>
      <xdr:rowOff>0</xdr:rowOff>
    </xdr:from>
    <xdr:to>
      <xdr:col>17</xdr:col>
      <xdr:colOff>9525</xdr:colOff>
      <xdr:row>8</xdr:row>
      <xdr:rowOff>209550</xdr:rowOff>
    </xdr:to>
    <xdr:pic>
      <xdr:nvPicPr>
        <xdr:cNvPr id="145945" name="Resim 473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838950" y="1819275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466725</xdr:colOff>
      <xdr:row>33</xdr:row>
      <xdr:rowOff>0</xdr:rowOff>
    </xdr:from>
    <xdr:to>
      <xdr:col>10</xdr:col>
      <xdr:colOff>19050</xdr:colOff>
      <xdr:row>33</xdr:row>
      <xdr:rowOff>200025</xdr:rowOff>
    </xdr:to>
    <xdr:pic>
      <xdr:nvPicPr>
        <xdr:cNvPr id="145946" name="Resim 414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552825" y="8277225"/>
          <a:ext cx="161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133350</xdr:colOff>
      <xdr:row>33</xdr:row>
      <xdr:rowOff>47625</xdr:rowOff>
    </xdr:from>
    <xdr:to>
      <xdr:col>21</xdr:col>
      <xdr:colOff>285750</xdr:colOff>
      <xdr:row>33</xdr:row>
      <xdr:rowOff>247650</xdr:rowOff>
    </xdr:to>
    <xdr:pic>
      <xdr:nvPicPr>
        <xdr:cNvPr id="145947" name="Resim 4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905875" y="83248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9</xdr:row>
      <xdr:rowOff>142875</xdr:rowOff>
    </xdr:from>
    <xdr:to>
      <xdr:col>11</xdr:col>
      <xdr:colOff>38100</xdr:colOff>
      <xdr:row>10</xdr:row>
      <xdr:rowOff>85725</xdr:rowOff>
    </xdr:to>
    <xdr:pic>
      <xdr:nvPicPr>
        <xdr:cNvPr id="145948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191000" y="22193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590550</xdr:colOff>
      <xdr:row>9</xdr:row>
      <xdr:rowOff>171450</xdr:rowOff>
    </xdr:from>
    <xdr:to>
      <xdr:col>12</xdr:col>
      <xdr:colOff>142875</xdr:colOff>
      <xdr:row>10</xdr:row>
      <xdr:rowOff>114300</xdr:rowOff>
    </xdr:to>
    <xdr:pic>
      <xdr:nvPicPr>
        <xdr:cNvPr id="145949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895850" y="2247900"/>
          <a:ext cx="161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85725</xdr:colOff>
      <xdr:row>9</xdr:row>
      <xdr:rowOff>142875</xdr:rowOff>
    </xdr:from>
    <xdr:to>
      <xdr:col>13</xdr:col>
      <xdr:colOff>238125</xdr:colOff>
      <xdr:row>10</xdr:row>
      <xdr:rowOff>85725</xdr:rowOff>
    </xdr:to>
    <xdr:pic>
      <xdr:nvPicPr>
        <xdr:cNvPr id="145950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81650" y="22193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342900</xdr:colOff>
      <xdr:row>9</xdr:row>
      <xdr:rowOff>133350</xdr:rowOff>
    </xdr:from>
    <xdr:to>
      <xdr:col>15</xdr:col>
      <xdr:colOff>47625</xdr:colOff>
      <xdr:row>10</xdr:row>
      <xdr:rowOff>76200</xdr:rowOff>
    </xdr:to>
    <xdr:pic>
      <xdr:nvPicPr>
        <xdr:cNvPr id="145951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10300" y="22098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9</xdr:row>
      <xdr:rowOff>152400</xdr:rowOff>
    </xdr:from>
    <xdr:to>
      <xdr:col>18</xdr:col>
      <xdr:colOff>28575</xdr:colOff>
      <xdr:row>10</xdr:row>
      <xdr:rowOff>95250</xdr:rowOff>
    </xdr:to>
    <xdr:pic>
      <xdr:nvPicPr>
        <xdr:cNvPr id="145952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029450" y="2228850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323850</xdr:colOff>
      <xdr:row>9</xdr:row>
      <xdr:rowOff>114300</xdr:rowOff>
    </xdr:from>
    <xdr:to>
      <xdr:col>19</xdr:col>
      <xdr:colOff>476250</xdr:colOff>
      <xdr:row>10</xdr:row>
      <xdr:rowOff>57150</xdr:rowOff>
    </xdr:to>
    <xdr:pic>
      <xdr:nvPicPr>
        <xdr:cNvPr id="145953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05750" y="219075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428625</xdr:colOff>
      <xdr:row>9</xdr:row>
      <xdr:rowOff>57150</xdr:rowOff>
    </xdr:from>
    <xdr:to>
      <xdr:col>20</xdr:col>
      <xdr:colOff>581025</xdr:colOff>
      <xdr:row>9</xdr:row>
      <xdr:rowOff>257175</xdr:rowOff>
    </xdr:to>
    <xdr:pic>
      <xdr:nvPicPr>
        <xdr:cNvPr id="145954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91550" y="21336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142875</xdr:colOff>
      <xdr:row>9</xdr:row>
      <xdr:rowOff>19050</xdr:rowOff>
    </xdr:from>
    <xdr:to>
      <xdr:col>21</xdr:col>
      <xdr:colOff>295275</xdr:colOff>
      <xdr:row>9</xdr:row>
      <xdr:rowOff>219075</xdr:rowOff>
    </xdr:to>
    <xdr:pic>
      <xdr:nvPicPr>
        <xdr:cNvPr id="145955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915400" y="2095500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533400</xdr:colOff>
      <xdr:row>32</xdr:row>
      <xdr:rowOff>104775</xdr:rowOff>
    </xdr:from>
    <xdr:to>
      <xdr:col>11</xdr:col>
      <xdr:colOff>85725</xdr:colOff>
      <xdr:row>33</xdr:row>
      <xdr:rowOff>142875</xdr:rowOff>
    </xdr:to>
    <xdr:pic>
      <xdr:nvPicPr>
        <xdr:cNvPr id="145956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229100" y="8220075"/>
          <a:ext cx="1619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</xdr:colOff>
      <xdr:row>32</xdr:row>
      <xdr:rowOff>133350</xdr:rowOff>
    </xdr:from>
    <xdr:to>
      <xdr:col>12</xdr:col>
      <xdr:colOff>190500</xdr:colOff>
      <xdr:row>33</xdr:row>
      <xdr:rowOff>180975</xdr:rowOff>
    </xdr:to>
    <xdr:pic>
      <xdr:nvPicPr>
        <xdr:cNvPr id="145957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0" y="8248650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</xdr:colOff>
      <xdr:row>32</xdr:row>
      <xdr:rowOff>123825</xdr:rowOff>
    </xdr:from>
    <xdr:to>
      <xdr:col>13</xdr:col>
      <xdr:colOff>161925</xdr:colOff>
      <xdr:row>33</xdr:row>
      <xdr:rowOff>161925</xdr:rowOff>
    </xdr:to>
    <xdr:pic>
      <xdr:nvPicPr>
        <xdr:cNvPr id="145958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505450" y="8239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323850</xdr:colOff>
      <xdr:row>32</xdr:row>
      <xdr:rowOff>76200</xdr:rowOff>
    </xdr:from>
    <xdr:to>
      <xdr:col>15</xdr:col>
      <xdr:colOff>28575</xdr:colOff>
      <xdr:row>33</xdr:row>
      <xdr:rowOff>123825</xdr:rowOff>
    </xdr:to>
    <xdr:pic>
      <xdr:nvPicPr>
        <xdr:cNvPr id="145959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91250" y="8191500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38100</xdr:colOff>
      <xdr:row>32</xdr:row>
      <xdr:rowOff>123825</xdr:rowOff>
    </xdr:from>
    <xdr:to>
      <xdr:col>18</xdr:col>
      <xdr:colOff>28575</xdr:colOff>
      <xdr:row>33</xdr:row>
      <xdr:rowOff>161925</xdr:rowOff>
    </xdr:to>
    <xdr:pic>
      <xdr:nvPicPr>
        <xdr:cNvPr id="145960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029450" y="8239125"/>
          <a:ext cx="142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266700</xdr:colOff>
      <xdr:row>32</xdr:row>
      <xdr:rowOff>123825</xdr:rowOff>
    </xdr:from>
    <xdr:to>
      <xdr:col>19</xdr:col>
      <xdr:colOff>419100</xdr:colOff>
      <xdr:row>33</xdr:row>
      <xdr:rowOff>161925</xdr:rowOff>
    </xdr:to>
    <xdr:pic>
      <xdr:nvPicPr>
        <xdr:cNvPr id="145961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48600" y="8239125"/>
          <a:ext cx="152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390525</xdr:colOff>
      <xdr:row>32</xdr:row>
      <xdr:rowOff>133350</xdr:rowOff>
    </xdr:from>
    <xdr:to>
      <xdr:col>20</xdr:col>
      <xdr:colOff>542925</xdr:colOff>
      <xdr:row>33</xdr:row>
      <xdr:rowOff>180975</xdr:rowOff>
    </xdr:to>
    <xdr:pic>
      <xdr:nvPicPr>
        <xdr:cNvPr id="145962" name="Resim 47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53450" y="8248650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24848</xdr:colOff>
      <xdr:row>5</xdr:row>
      <xdr:rowOff>109579</xdr:rowOff>
    </xdr:from>
    <xdr:to>
      <xdr:col>4</xdr:col>
      <xdr:colOff>38977</xdr:colOff>
      <xdr:row>9</xdr:row>
      <xdr:rowOff>47067</xdr:rowOff>
    </xdr:to>
    <xdr:cxnSp macro="">
      <xdr:nvCxnSpPr>
        <xdr:cNvPr id="3" name="Düz Bağlayıcı 2">
          <a:extLst>
            <a:ext uri="{FF2B5EF4-FFF2-40B4-BE49-F238E27FC236}"/>
          </a:extLst>
        </xdr:cNvPr>
        <xdr:cNvCxnSpPr/>
      </xdr:nvCxnSpPr>
      <xdr:spPr>
        <a:xfrm>
          <a:off x="1863587" y="1267239"/>
          <a:ext cx="1852868" cy="6114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16565</xdr:colOff>
      <xdr:row>7</xdr:row>
      <xdr:rowOff>115956</xdr:rowOff>
    </xdr:from>
    <xdr:to>
      <xdr:col>4</xdr:col>
      <xdr:colOff>0</xdr:colOff>
      <xdr:row>11</xdr:row>
      <xdr:rowOff>33617</xdr:rowOff>
    </xdr:to>
    <xdr:cxnSp macro="">
      <xdr:nvCxnSpPr>
        <xdr:cNvPr id="6" name="Düz Bağlayıcı 5">
          <a:extLst>
            <a:ext uri="{FF2B5EF4-FFF2-40B4-BE49-F238E27FC236}"/>
          </a:extLst>
        </xdr:cNvPr>
        <xdr:cNvCxnSpPr/>
      </xdr:nvCxnSpPr>
      <xdr:spPr>
        <a:xfrm>
          <a:off x="1855304" y="1606826"/>
          <a:ext cx="1822174" cy="5802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5</xdr:row>
      <xdr:rowOff>161192</xdr:rowOff>
    </xdr:from>
    <xdr:to>
      <xdr:col>4</xdr:col>
      <xdr:colOff>33131</xdr:colOff>
      <xdr:row>23</xdr:row>
      <xdr:rowOff>122997</xdr:rowOff>
    </xdr:to>
    <xdr:cxnSp macro="">
      <xdr:nvCxnSpPr>
        <xdr:cNvPr id="7" name="Düz Bağlayıcı 6">
          <a:extLst>
            <a:ext uri="{FF2B5EF4-FFF2-40B4-BE49-F238E27FC236}"/>
          </a:extLst>
        </xdr:cNvPr>
        <xdr:cNvCxnSpPr/>
      </xdr:nvCxnSpPr>
      <xdr:spPr>
        <a:xfrm>
          <a:off x="2462858" y="1287627"/>
          <a:ext cx="21925" cy="38144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26276</xdr:colOff>
      <xdr:row>18</xdr:row>
      <xdr:rowOff>190500</xdr:rowOff>
    </xdr:from>
    <xdr:to>
      <xdr:col>4</xdr:col>
      <xdr:colOff>19707</xdr:colOff>
      <xdr:row>21</xdr:row>
      <xdr:rowOff>82493</xdr:rowOff>
    </xdr:to>
    <xdr:cxnSp macro="">
      <xdr:nvCxnSpPr>
        <xdr:cNvPr id="12" name="Düz Bağlayıcı 11">
          <a:extLst>
            <a:ext uri="{FF2B5EF4-FFF2-40B4-BE49-F238E27FC236}"/>
          </a:extLst>
        </xdr:cNvPr>
        <xdr:cNvCxnSpPr/>
      </xdr:nvCxnSpPr>
      <xdr:spPr>
        <a:xfrm flipV="1">
          <a:off x="637190" y="4105603"/>
          <a:ext cx="1826172" cy="5912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66261</xdr:colOff>
      <xdr:row>20</xdr:row>
      <xdr:rowOff>93234</xdr:rowOff>
    </xdr:from>
    <xdr:to>
      <xdr:col>4</xdr:col>
      <xdr:colOff>44824</xdr:colOff>
      <xdr:row>23</xdr:row>
      <xdr:rowOff>147294</xdr:rowOff>
    </xdr:to>
    <xdr:cxnSp macro="">
      <xdr:nvCxnSpPr>
        <xdr:cNvPr id="14" name="Düz Bağlayıcı 13">
          <a:extLst>
            <a:ext uri="{FF2B5EF4-FFF2-40B4-BE49-F238E27FC236}"/>
          </a:extLst>
        </xdr:cNvPr>
        <xdr:cNvCxnSpPr/>
      </xdr:nvCxnSpPr>
      <xdr:spPr>
        <a:xfrm flipV="1">
          <a:off x="1905000" y="3745202"/>
          <a:ext cx="1817302" cy="545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15084</xdr:colOff>
      <xdr:row>9</xdr:row>
      <xdr:rowOff>49133</xdr:rowOff>
    </xdr:from>
    <xdr:to>
      <xdr:col>6</xdr:col>
      <xdr:colOff>287042</xdr:colOff>
      <xdr:row>9</xdr:row>
      <xdr:rowOff>49133</xdr:rowOff>
    </xdr:to>
    <xdr:cxnSp macro="">
      <xdr:nvCxnSpPr>
        <xdr:cNvPr id="27" name="Düz Bağlayıcı 26">
          <a:extLst>
            <a:ext uri="{FF2B5EF4-FFF2-40B4-BE49-F238E27FC236}"/>
          </a:extLst>
        </xdr:cNvPr>
        <xdr:cNvCxnSpPr/>
      </xdr:nvCxnSpPr>
      <xdr:spPr>
        <a:xfrm>
          <a:off x="3663892" y="1822248"/>
          <a:ext cx="14882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36634</xdr:colOff>
      <xdr:row>11</xdr:row>
      <xdr:rowOff>36634</xdr:rowOff>
    </xdr:from>
    <xdr:to>
      <xdr:col>6</xdr:col>
      <xdr:colOff>306751</xdr:colOff>
      <xdr:row>11</xdr:row>
      <xdr:rowOff>36634</xdr:rowOff>
    </xdr:to>
    <xdr:cxnSp macro="">
      <xdr:nvCxnSpPr>
        <xdr:cNvPr id="30" name="Düz Bağlayıcı 29">
          <a:extLst>
            <a:ext uri="{FF2B5EF4-FFF2-40B4-BE49-F238E27FC236}"/>
          </a:extLst>
        </xdr:cNvPr>
        <xdr:cNvCxnSpPr/>
      </xdr:nvCxnSpPr>
      <xdr:spPr>
        <a:xfrm>
          <a:off x="3685442" y="2132134"/>
          <a:ext cx="14882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30824</xdr:colOff>
      <xdr:row>18</xdr:row>
      <xdr:rowOff>188731</xdr:rowOff>
    </xdr:from>
    <xdr:to>
      <xdr:col>6</xdr:col>
      <xdr:colOff>300903</xdr:colOff>
      <xdr:row>18</xdr:row>
      <xdr:rowOff>188731</xdr:rowOff>
    </xdr:to>
    <xdr:cxnSp macro="">
      <xdr:nvCxnSpPr>
        <xdr:cNvPr id="31" name="Düz Bağlayıcı 30">
          <a:extLst>
            <a:ext uri="{FF2B5EF4-FFF2-40B4-BE49-F238E27FC236}"/>
          </a:extLst>
        </xdr:cNvPr>
        <xdr:cNvCxnSpPr/>
      </xdr:nvCxnSpPr>
      <xdr:spPr>
        <a:xfrm>
          <a:off x="2474479" y="4103834"/>
          <a:ext cx="152006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29308</xdr:colOff>
      <xdr:row>20</xdr:row>
      <xdr:rowOff>94957</xdr:rowOff>
    </xdr:from>
    <xdr:to>
      <xdr:col>6</xdr:col>
      <xdr:colOff>299387</xdr:colOff>
      <xdr:row>20</xdr:row>
      <xdr:rowOff>94957</xdr:rowOff>
    </xdr:to>
    <xdr:cxnSp macro="">
      <xdr:nvCxnSpPr>
        <xdr:cNvPr id="32" name="Düz Bağlayıcı 31">
          <a:extLst>
            <a:ext uri="{FF2B5EF4-FFF2-40B4-BE49-F238E27FC236}"/>
          </a:extLst>
        </xdr:cNvPr>
        <xdr:cNvCxnSpPr/>
      </xdr:nvCxnSpPr>
      <xdr:spPr>
        <a:xfrm>
          <a:off x="3678116" y="3648808"/>
          <a:ext cx="14882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150203</xdr:colOff>
      <xdr:row>7</xdr:row>
      <xdr:rowOff>121627</xdr:rowOff>
    </xdr:from>
    <xdr:to>
      <xdr:col>2</xdr:col>
      <xdr:colOff>152400</xdr:colOff>
      <xdr:row>21</xdr:row>
      <xdr:rowOff>121925</xdr:rowOff>
    </xdr:to>
    <xdr:cxnSp macro="">
      <xdr:nvCxnSpPr>
        <xdr:cNvPr id="33" name="Düz Bağlayıcı 32">
          <a:extLst>
            <a:ext uri="{FF2B5EF4-FFF2-40B4-BE49-F238E27FC236}"/>
          </a:extLst>
        </xdr:cNvPr>
        <xdr:cNvCxnSpPr/>
      </xdr:nvCxnSpPr>
      <xdr:spPr>
        <a:xfrm>
          <a:off x="1369403" y="1693252"/>
          <a:ext cx="2197" cy="306924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389791</xdr:colOff>
      <xdr:row>6</xdr:row>
      <xdr:rowOff>145514</xdr:rowOff>
    </xdr:from>
    <xdr:to>
      <xdr:col>1</xdr:col>
      <xdr:colOff>397119</xdr:colOff>
      <xdr:row>22</xdr:row>
      <xdr:rowOff>136282</xdr:rowOff>
    </xdr:to>
    <xdr:cxnSp macro="">
      <xdr:nvCxnSpPr>
        <xdr:cNvPr id="38" name="Düz Bağlayıcı 37">
          <a:extLst>
            <a:ext uri="{FF2B5EF4-FFF2-40B4-BE49-F238E27FC236}"/>
          </a:extLst>
        </xdr:cNvPr>
        <xdr:cNvCxnSpPr/>
      </xdr:nvCxnSpPr>
      <xdr:spPr>
        <a:xfrm>
          <a:off x="999391" y="1486634"/>
          <a:ext cx="7328" cy="345024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468924</xdr:colOff>
      <xdr:row>8</xdr:row>
      <xdr:rowOff>73269</xdr:rowOff>
    </xdr:from>
    <xdr:to>
      <xdr:col>2</xdr:col>
      <xdr:colOff>483577</xdr:colOff>
      <xdr:row>21</xdr:row>
      <xdr:rowOff>29306</xdr:rowOff>
    </xdr:to>
    <xdr:cxnSp macro="">
      <xdr:nvCxnSpPr>
        <xdr:cNvPr id="40" name="Düz Bağlayıcı 39">
          <a:extLst>
            <a:ext uri="{FF2B5EF4-FFF2-40B4-BE49-F238E27FC236}"/>
          </a:extLst>
        </xdr:cNvPr>
        <xdr:cNvCxnSpPr/>
      </xdr:nvCxnSpPr>
      <xdr:spPr>
        <a:xfrm flipH="1">
          <a:off x="2901462" y="1685192"/>
          <a:ext cx="14653" cy="205153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234462</xdr:colOff>
      <xdr:row>9</xdr:row>
      <xdr:rowOff>36635</xdr:rowOff>
    </xdr:from>
    <xdr:to>
      <xdr:col>3</xdr:col>
      <xdr:colOff>241789</xdr:colOff>
      <xdr:row>20</xdr:row>
      <xdr:rowOff>117232</xdr:rowOff>
    </xdr:to>
    <xdr:cxnSp macro="">
      <xdr:nvCxnSpPr>
        <xdr:cNvPr id="42" name="Düz Bağlayıcı 41">
          <a:extLst>
            <a:ext uri="{FF2B5EF4-FFF2-40B4-BE49-F238E27FC236}"/>
          </a:extLst>
        </xdr:cNvPr>
        <xdr:cNvCxnSpPr/>
      </xdr:nvCxnSpPr>
      <xdr:spPr>
        <a:xfrm>
          <a:off x="3275135" y="1809750"/>
          <a:ext cx="7327" cy="185371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51288</xdr:colOff>
      <xdr:row>6</xdr:row>
      <xdr:rowOff>51289</xdr:rowOff>
    </xdr:from>
    <xdr:to>
      <xdr:col>1</xdr:col>
      <xdr:colOff>73269</xdr:colOff>
      <xdr:row>23</xdr:row>
      <xdr:rowOff>95540</xdr:rowOff>
    </xdr:to>
    <xdr:cxnSp macro="">
      <xdr:nvCxnSpPr>
        <xdr:cNvPr id="53" name="Düz Bağlayıcı 52">
          <a:extLst>
            <a:ext uri="{FF2B5EF4-FFF2-40B4-BE49-F238E27FC236}"/>
          </a:extLst>
        </xdr:cNvPr>
        <xdr:cNvCxnSpPr/>
      </xdr:nvCxnSpPr>
      <xdr:spPr>
        <a:xfrm>
          <a:off x="1875692" y="1340827"/>
          <a:ext cx="21981" cy="277690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28739</xdr:colOff>
      <xdr:row>8</xdr:row>
      <xdr:rowOff>115795</xdr:rowOff>
    </xdr:from>
    <xdr:to>
      <xdr:col>3</xdr:col>
      <xdr:colOff>303305</xdr:colOff>
      <xdr:row>8</xdr:row>
      <xdr:rowOff>123122</xdr:rowOff>
    </xdr:to>
    <xdr:cxnSp macro="">
      <xdr:nvCxnSpPr>
        <xdr:cNvPr id="57" name="Düz Bağlayıcı 56">
          <a:extLst>
            <a:ext uri="{FF2B5EF4-FFF2-40B4-BE49-F238E27FC236}"/>
          </a:extLst>
        </xdr:cNvPr>
        <xdr:cNvCxnSpPr/>
      </xdr:nvCxnSpPr>
      <xdr:spPr>
        <a:xfrm>
          <a:off x="641652" y="1873613"/>
          <a:ext cx="1500392" cy="73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32964</xdr:colOff>
      <xdr:row>10</xdr:row>
      <xdr:rowOff>88352</xdr:rowOff>
    </xdr:from>
    <xdr:to>
      <xdr:col>3</xdr:col>
      <xdr:colOff>541991</xdr:colOff>
      <xdr:row>10</xdr:row>
      <xdr:rowOff>121322</xdr:rowOff>
    </xdr:to>
    <xdr:cxnSp macro="">
      <xdr:nvCxnSpPr>
        <xdr:cNvPr id="61" name="Düz Bağlayıcı 60">
          <a:extLst>
            <a:ext uri="{FF2B5EF4-FFF2-40B4-BE49-F238E27FC236}"/>
          </a:extLst>
        </xdr:cNvPr>
        <xdr:cNvCxnSpPr/>
      </xdr:nvCxnSpPr>
      <xdr:spPr>
        <a:xfrm flipV="1">
          <a:off x="645877" y="2183189"/>
          <a:ext cx="1734853" cy="219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34706</xdr:colOff>
      <xdr:row>19</xdr:row>
      <xdr:rowOff>70161</xdr:rowOff>
    </xdr:from>
    <xdr:to>
      <xdr:col>4</xdr:col>
      <xdr:colOff>460</xdr:colOff>
      <xdr:row>19</xdr:row>
      <xdr:rowOff>93242</xdr:rowOff>
    </xdr:to>
    <xdr:cxnSp macro="">
      <xdr:nvCxnSpPr>
        <xdr:cNvPr id="64" name="Düz Bağlayıcı 63">
          <a:extLst>
            <a:ext uri="{FF2B5EF4-FFF2-40B4-BE49-F238E27FC236}"/>
          </a:extLst>
        </xdr:cNvPr>
        <xdr:cNvCxnSpPr/>
      </xdr:nvCxnSpPr>
      <xdr:spPr>
        <a:xfrm>
          <a:off x="1869522" y="3437098"/>
          <a:ext cx="1800570" cy="205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65942</xdr:colOff>
      <xdr:row>20</xdr:row>
      <xdr:rowOff>148443</xdr:rowOff>
    </xdr:from>
    <xdr:to>
      <xdr:col>3</xdr:col>
      <xdr:colOff>344365</xdr:colOff>
      <xdr:row>21</xdr:row>
      <xdr:rowOff>14782</xdr:rowOff>
    </xdr:to>
    <xdr:cxnSp macro="">
      <xdr:nvCxnSpPr>
        <xdr:cNvPr id="65" name="Düz Bağlayıcı 64">
          <a:extLst>
            <a:ext uri="{FF2B5EF4-FFF2-40B4-BE49-F238E27FC236}"/>
          </a:extLst>
        </xdr:cNvPr>
        <xdr:cNvCxnSpPr/>
      </xdr:nvCxnSpPr>
      <xdr:spPr>
        <a:xfrm flipV="1">
          <a:off x="1890346" y="3692769"/>
          <a:ext cx="1494692" cy="2930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80596</xdr:colOff>
      <xdr:row>12</xdr:row>
      <xdr:rowOff>7327</xdr:rowOff>
    </xdr:from>
    <xdr:to>
      <xdr:col>5</xdr:col>
      <xdr:colOff>0</xdr:colOff>
      <xdr:row>12</xdr:row>
      <xdr:rowOff>14654</xdr:rowOff>
    </xdr:to>
    <xdr:cxnSp macro="">
      <xdr:nvCxnSpPr>
        <xdr:cNvPr id="68" name="Düz Bağlayıcı 67">
          <a:extLst>
            <a:ext uri="{FF2B5EF4-FFF2-40B4-BE49-F238E27FC236}"/>
          </a:extLst>
        </xdr:cNvPr>
        <xdr:cNvCxnSpPr/>
      </xdr:nvCxnSpPr>
      <xdr:spPr>
        <a:xfrm>
          <a:off x="1905000" y="2264019"/>
          <a:ext cx="2351942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13</xdr:row>
      <xdr:rowOff>189819</xdr:rowOff>
    </xdr:from>
    <xdr:to>
      <xdr:col>5</xdr:col>
      <xdr:colOff>14654</xdr:colOff>
      <xdr:row>13</xdr:row>
      <xdr:rowOff>204473</xdr:rowOff>
    </xdr:to>
    <xdr:cxnSp macro="">
      <xdr:nvCxnSpPr>
        <xdr:cNvPr id="70" name="Düz Bağlayıcı 69">
          <a:extLst>
            <a:ext uri="{FF2B5EF4-FFF2-40B4-BE49-F238E27FC236}"/>
          </a:extLst>
        </xdr:cNvPr>
        <xdr:cNvCxnSpPr/>
      </xdr:nvCxnSpPr>
      <xdr:spPr>
        <a:xfrm>
          <a:off x="700368" y="2877326"/>
          <a:ext cx="2373492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65943</xdr:colOff>
      <xdr:row>15</xdr:row>
      <xdr:rowOff>148444</xdr:rowOff>
    </xdr:from>
    <xdr:to>
      <xdr:col>5</xdr:col>
      <xdr:colOff>35719</xdr:colOff>
      <xdr:row>15</xdr:row>
      <xdr:rowOff>156686</xdr:rowOff>
    </xdr:to>
    <xdr:cxnSp macro="">
      <xdr:nvCxnSpPr>
        <xdr:cNvPr id="71" name="Düz Bağlayıcı 70">
          <a:extLst>
            <a:ext uri="{FF2B5EF4-FFF2-40B4-BE49-F238E27FC236}"/>
          </a:extLst>
        </xdr:cNvPr>
        <xdr:cNvCxnSpPr/>
      </xdr:nvCxnSpPr>
      <xdr:spPr>
        <a:xfrm>
          <a:off x="673162" y="3319555"/>
          <a:ext cx="2428416" cy="82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87924</xdr:colOff>
      <xdr:row>17</xdr:row>
      <xdr:rowOff>94957</xdr:rowOff>
    </xdr:from>
    <xdr:to>
      <xdr:col>5</xdr:col>
      <xdr:colOff>7328</xdr:colOff>
      <xdr:row>17</xdr:row>
      <xdr:rowOff>124265</xdr:rowOff>
    </xdr:to>
    <xdr:cxnSp macro="">
      <xdr:nvCxnSpPr>
        <xdr:cNvPr id="73" name="Düz Bağlayıcı 72">
          <a:extLst>
            <a:ext uri="{FF2B5EF4-FFF2-40B4-BE49-F238E27FC236}"/>
          </a:extLst>
        </xdr:cNvPr>
        <xdr:cNvCxnSpPr/>
      </xdr:nvCxnSpPr>
      <xdr:spPr>
        <a:xfrm>
          <a:off x="1912328" y="3165231"/>
          <a:ext cx="2351942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21</xdr:row>
      <xdr:rowOff>95250</xdr:rowOff>
    </xdr:from>
    <xdr:to>
      <xdr:col>3</xdr:col>
      <xdr:colOff>19050</xdr:colOff>
      <xdr:row>23</xdr:row>
      <xdr:rowOff>76200</xdr:rowOff>
    </xdr:to>
    <xdr:cxnSp macro="">
      <xdr:nvCxnSpPr>
        <xdr:cNvPr id="78" name="Düz Bağlayıcı 77">
          <a:extLst>
            <a:ext uri="{FF2B5EF4-FFF2-40B4-BE49-F238E27FC236}"/>
          </a:extLst>
        </xdr:cNvPr>
        <xdr:cNvCxnSpPr/>
      </xdr:nvCxnSpPr>
      <xdr:spPr>
        <a:xfrm>
          <a:off x="1390650" y="4733925"/>
          <a:ext cx="45720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553030</xdr:colOff>
      <xdr:row>13</xdr:row>
      <xdr:rowOff>208970</xdr:rowOff>
    </xdr:from>
    <xdr:to>
      <xdr:col>5</xdr:col>
      <xdr:colOff>380966</xdr:colOff>
      <xdr:row>14</xdr:row>
      <xdr:rowOff>112406</xdr:rowOff>
    </xdr:to>
    <xdr:cxnSp macro="">
      <xdr:nvCxnSpPr>
        <xdr:cNvPr id="89" name="Düz Bağlayıcı 88">
          <a:extLst>
            <a:ext uri="{FF2B5EF4-FFF2-40B4-BE49-F238E27FC236}"/>
          </a:extLst>
        </xdr:cNvPr>
        <xdr:cNvCxnSpPr/>
      </xdr:nvCxnSpPr>
      <xdr:spPr>
        <a:xfrm>
          <a:off x="2975406" y="2896477"/>
          <a:ext cx="464800" cy="1291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525864</xdr:colOff>
      <xdr:row>10</xdr:row>
      <xdr:rowOff>14151</xdr:rowOff>
    </xdr:from>
    <xdr:to>
      <xdr:col>14</xdr:col>
      <xdr:colOff>533399</xdr:colOff>
      <xdr:row>10</xdr:row>
      <xdr:rowOff>25037</xdr:rowOff>
    </xdr:to>
    <xdr:cxnSp macro="">
      <xdr:nvCxnSpPr>
        <xdr:cNvPr id="99" name="Düz Bağlayıcı 98">
          <a:extLst>
            <a:ext uri="{FF2B5EF4-FFF2-40B4-BE49-F238E27FC236}"/>
          </a:extLst>
        </xdr:cNvPr>
        <xdr:cNvCxnSpPr/>
      </xdr:nvCxnSpPr>
      <xdr:spPr>
        <a:xfrm>
          <a:off x="6444155" y="2149928"/>
          <a:ext cx="2694402" cy="5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353667</xdr:colOff>
      <xdr:row>21</xdr:row>
      <xdr:rowOff>144518</xdr:rowOff>
    </xdr:from>
    <xdr:to>
      <xdr:col>11</xdr:col>
      <xdr:colOff>589302</xdr:colOff>
      <xdr:row>22</xdr:row>
      <xdr:rowOff>1</xdr:rowOff>
    </xdr:to>
    <xdr:cxnSp macro="">
      <xdr:nvCxnSpPr>
        <xdr:cNvPr id="102" name="Düz Bağlayıcı 101">
          <a:extLst>
            <a:ext uri="{FF2B5EF4-FFF2-40B4-BE49-F238E27FC236}"/>
          </a:extLst>
        </xdr:cNvPr>
        <xdr:cNvCxnSpPr/>
      </xdr:nvCxnSpPr>
      <xdr:spPr>
        <a:xfrm flipV="1">
          <a:off x="6904831" y="4079328"/>
          <a:ext cx="2068376" cy="197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26276</xdr:colOff>
      <xdr:row>8</xdr:row>
      <xdr:rowOff>43027</xdr:rowOff>
    </xdr:from>
    <xdr:to>
      <xdr:col>8</xdr:col>
      <xdr:colOff>32846</xdr:colOff>
      <xdr:row>24</xdr:row>
      <xdr:rowOff>164217</xdr:rowOff>
    </xdr:to>
    <xdr:cxnSp macro="">
      <xdr:nvCxnSpPr>
        <xdr:cNvPr id="108" name="Düz Bağlayıcı 107">
          <a:extLst>
            <a:ext uri="{FF2B5EF4-FFF2-40B4-BE49-F238E27FC236}"/>
          </a:extLst>
        </xdr:cNvPr>
        <xdr:cNvCxnSpPr/>
      </xdr:nvCxnSpPr>
      <xdr:spPr>
        <a:xfrm flipH="1" flipV="1">
          <a:off x="4769069" y="1865586"/>
          <a:ext cx="6570" cy="34618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41528</xdr:colOff>
      <xdr:row>24</xdr:row>
      <xdr:rowOff>161072</xdr:rowOff>
    </xdr:from>
    <xdr:to>
      <xdr:col>8</xdr:col>
      <xdr:colOff>369630</xdr:colOff>
      <xdr:row>24</xdr:row>
      <xdr:rowOff>162432</xdr:rowOff>
    </xdr:to>
    <xdr:cxnSp macro="">
      <xdr:nvCxnSpPr>
        <xdr:cNvPr id="112" name="Düz Bağlayıcı 111">
          <a:extLst>
            <a:ext uri="{FF2B5EF4-FFF2-40B4-BE49-F238E27FC236}"/>
          </a:extLst>
        </xdr:cNvPr>
        <xdr:cNvCxnSpPr/>
      </xdr:nvCxnSpPr>
      <xdr:spPr>
        <a:xfrm>
          <a:off x="5378484" y="4923572"/>
          <a:ext cx="330246" cy="13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379095</xdr:colOff>
      <xdr:row>22</xdr:row>
      <xdr:rowOff>10885</xdr:rowOff>
    </xdr:from>
    <xdr:to>
      <xdr:col>8</xdr:col>
      <xdr:colOff>379095</xdr:colOff>
      <xdr:row>24</xdr:row>
      <xdr:rowOff>164224</xdr:rowOff>
    </xdr:to>
    <xdr:cxnSp macro="">
      <xdr:nvCxnSpPr>
        <xdr:cNvPr id="116" name="Düz Bağlayıcı 115">
          <a:extLst>
            <a:ext uri="{FF2B5EF4-FFF2-40B4-BE49-F238E27FC236}"/>
          </a:extLst>
        </xdr:cNvPr>
        <xdr:cNvCxnSpPr/>
      </xdr:nvCxnSpPr>
      <xdr:spPr>
        <a:xfrm flipV="1">
          <a:off x="5708431" y="4444937"/>
          <a:ext cx="0" cy="4817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72258</xdr:colOff>
      <xdr:row>20</xdr:row>
      <xdr:rowOff>0</xdr:rowOff>
    </xdr:from>
    <xdr:to>
      <xdr:col>11</xdr:col>
      <xdr:colOff>593982</xdr:colOff>
      <xdr:row>20</xdr:row>
      <xdr:rowOff>26277</xdr:rowOff>
    </xdr:to>
    <xdr:cxnSp macro="">
      <xdr:nvCxnSpPr>
        <xdr:cNvPr id="121" name="Düz Bağlayıcı 120">
          <a:extLst>
            <a:ext uri="{FF2B5EF4-FFF2-40B4-BE49-F238E27FC236}"/>
          </a:extLst>
        </xdr:cNvPr>
        <xdr:cNvCxnSpPr/>
      </xdr:nvCxnSpPr>
      <xdr:spPr>
        <a:xfrm flipV="1">
          <a:off x="6621517" y="3770586"/>
          <a:ext cx="2358259" cy="262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532173</xdr:colOff>
      <xdr:row>6</xdr:row>
      <xdr:rowOff>10239</xdr:rowOff>
    </xdr:from>
    <xdr:to>
      <xdr:col>10</xdr:col>
      <xdr:colOff>537924</xdr:colOff>
      <xdr:row>10</xdr:row>
      <xdr:rowOff>32354</xdr:rowOff>
    </xdr:to>
    <xdr:cxnSp macro="">
      <xdr:nvCxnSpPr>
        <xdr:cNvPr id="124" name="Düz Bağlayıcı 123">
          <a:extLst>
            <a:ext uri="{FF2B5EF4-FFF2-40B4-BE49-F238E27FC236}"/>
          </a:extLst>
        </xdr:cNvPr>
        <xdr:cNvCxnSpPr/>
      </xdr:nvCxnSpPr>
      <xdr:spPr>
        <a:xfrm flipV="1">
          <a:off x="6457627" y="1361045"/>
          <a:ext cx="5751" cy="7279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432435</xdr:colOff>
      <xdr:row>6</xdr:row>
      <xdr:rowOff>11906</xdr:rowOff>
    </xdr:from>
    <xdr:to>
      <xdr:col>11</xdr:col>
      <xdr:colOff>432673</xdr:colOff>
      <xdr:row>7</xdr:row>
      <xdr:rowOff>203877</xdr:rowOff>
    </xdr:to>
    <xdr:cxnSp macro="">
      <xdr:nvCxnSpPr>
        <xdr:cNvPr id="125" name="Düz Bağlayıcı 124">
          <a:extLst>
            <a:ext uri="{FF2B5EF4-FFF2-40B4-BE49-F238E27FC236}"/>
          </a:extLst>
        </xdr:cNvPr>
        <xdr:cNvCxnSpPr/>
      </xdr:nvCxnSpPr>
      <xdr:spPr>
        <a:xfrm flipV="1">
          <a:off x="6960870" y="1360646"/>
          <a:ext cx="238" cy="3538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545494</xdr:colOff>
      <xdr:row>6</xdr:row>
      <xdr:rowOff>9189</xdr:rowOff>
    </xdr:from>
    <xdr:to>
      <xdr:col>11</xdr:col>
      <xdr:colOff>431746</xdr:colOff>
      <xdr:row>6</xdr:row>
      <xdr:rowOff>9264</xdr:rowOff>
    </xdr:to>
    <xdr:cxnSp macro="">
      <xdr:nvCxnSpPr>
        <xdr:cNvPr id="127" name="Düz Bağlayıcı 126">
          <a:extLst>
            <a:ext uri="{FF2B5EF4-FFF2-40B4-BE49-F238E27FC236}"/>
          </a:extLst>
        </xdr:cNvPr>
        <xdr:cNvCxnSpPr/>
      </xdr:nvCxnSpPr>
      <xdr:spPr>
        <a:xfrm flipV="1">
          <a:off x="6458151" y="1363181"/>
          <a:ext cx="503882" cy="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429679</xdr:colOff>
      <xdr:row>7</xdr:row>
      <xdr:rowOff>203951</xdr:rowOff>
    </xdr:from>
    <xdr:to>
      <xdr:col>14</xdr:col>
      <xdr:colOff>448798</xdr:colOff>
      <xdr:row>7</xdr:row>
      <xdr:rowOff>203951</xdr:rowOff>
    </xdr:to>
    <xdr:cxnSp macro="">
      <xdr:nvCxnSpPr>
        <xdr:cNvPr id="128" name="Düz Bağlayıcı 127">
          <a:extLst>
            <a:ext uri="{FF2B5EF4-FFF2-40B4-BE49-F238E27FC236}"/>
          </a:extLst>
        </xdr:cNvPr>
        <xdr:cNvCxnSpPr/>
      </xdr:nvCxnSpPr>
      <xdr:spPr>
        <a:xfrm>
          <a:off x="6950494" y="1714616"/>
          <a:ext cx="210129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9</xdr:row>
      <xdr:rowOff>21772</xdr:rowOff>
    </xdr:from>
    <xdr:to>
      <xdr:col>9</xdr:col>
      <xdr:colOff>600247</xdr:colOff>
      <xdr:row>21</xdr:row>
      <xdr:rowOff>111841</xdr:rowOff>
    </xdr:to>
    <xdr:cxnSp macro="">
      <xdr:nvCxnSpPr>
        <xdr:cNvPr id="138" name="Düz Bağlayıcı 137">
          <a:extLst>
            <a:ext uri="{FF2B5EF4-FFF2-40B4-BE49-F238E27FC236}"/>
          </a:extLst>
        </xdr:cNvPr>
        <xdr:cNvCxnSpPr/>
      </xdr:nvCxnSpPr>
      <xdr:spPr>
        <a:xfrm>
          <a:off x="5878286" y="1986643"/>
          <a:ext cx="28747" cy="27698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417195</xdr:colOff>
      <xdr:row>9</xdr:row>
      <xdr:rowOff>3265</xdr:rowOff>
    </xdr:from>
    <xdr:to>
      <xdr:col>8</xdr:col>
      <xdr:colOff>458067</xdr:colOff>
      <xdr:row>21</xdr:row>
      <xdr:rowOff>119844</xdr:rowOff>
    </xdr:to>
    <xdr:cxnSp macro="">
      <xdr:nvCxnSpPr>
        <xdr:cNvPr id="140" name="Düz Bağlayıcı 139">
          <a:extLst>
            <a:ext uri="{FF2B5EF4-FFF2-40B4-BE49-F238E27FC236}"/>
          </a:extLst>
        </xdr:cNvPr>
        <xdr:cNvCxnSpPr/>
      </xdr:nvCxnSpPr>
      <xdr:spPr>
        <a:xfrm>
          <a:off x="5154386" y="1964871"/>
          <a:ext cx="34060" cy="27996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9</xdr:row>
      <xdr:rowOff>27215</xdr:rowOff>
    </xdr:from>
    <xdr:to>
      <xdr:col>9</xdr:col>
      <xdr:colOff>267514</xdr:colOff>
      <xdr:row>21</xdr:row>
      <xdr:rowOff>103445</xdr:rowOff>
    </xdr:to>
    <xdr:cxnSp macro="">
      <xdr:nvCxnSpPr>
        <xdr:cNvPr id="141" name="Düz Bağlayıcı 140">
          <a:extLst>
            <a:ext uri="{FF2B5EF4-FFF2-40B4-BE49-F238E27FC236}"/>
          </a:extLst>
        </xdr:cNvPr>
        <xdr:cNvCxnSpPr/>
      </xdr:nvCxnSpPr>
      <xdr:spPr>
        <a:xfrm>
          <a:off x="5535386" y="1992086"/>
          <a:ext cx="38914" cy="27541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302895</xdr:colOff>
      <xdr:row>9</xdr:row>
      <xdr:rowOff>32658</xdr:rowOff>
    </xdr:from>
    <xdr:to>
      <xdr:col>10</xdr:col>
      <xdr:colOff>361574</xdr:colOff>
      <xdr:row>21</xdr:row>
      <xdr:rowOff>97161</xdr:rowOff>
    </xdr:to>
    <xdr:cxnSp macro="">
      <xdr:nvCxnSpPr>
        <xdr:cNvPr id="142" name="Düz Bağlayıcı 141">
          <a:extLst>
            <a:ext uri="{FF2B5EF4-FFF2-40B4-BE49-F238E27FC236}"/>
          </a:extLst>
        </xdr:cNvPr>
        <xdr:cNvCxnSpPr/>
      </xdr:nvCxnSpPr>
      <xdr:spPr>
        <a:xfrm>
          <a:off x="6221186" y="1997529"/>
          <a:ext cx="58679" cy="274238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69875</xdr:colOff>
      <xdr:row>11</xdr:row>
      <xdr:rowOff>146422</xdr:rowOff>
    </xdr:from>
    <xdr:to>
      <xdr:col>12</xdr:col>
      <xdr:colOff>6569</xdr:colOff>
      <xdr:row>11</xdr:row>
      <xdr:rowOff>150761</xdr:rowOff>
    </xdr:to>
    <xdr:cxnSp macro="">
      <xdr:nvCxnSpPr>
        <xdr:cNvPr id="144" name="Düz Bağlayıcı 143">
          <a:extLst>
            <a:ext uri="{FF2B5EF4-FFF2-40B4-BE49-F238E27FC236}"/>
          </a:extLst>
        </xdr:cNvPr>
        <xdr:cNvCxnSpPr/>
      </xdr:nvCxnSpPr>
      <xdr:spPr>
        <a:xfrm flipH="1">
          <a:off x="5397306" y="2410810"/>
          <a:ext cx="2380349" cy="433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98536</xdr:colOff>
      <xdr:row>14</xdr:row>
      <xdr:rowOff>4339</xdr:rowOff>
    </xdr:from>
    <xdr:to>
      <xdr:col>12</xdr:col>
      <xdr:colOff>13138</xdr:colOff>
      <xdr:row>14</xdr:row>
      <xdr:rowOff>6569</xdr:rowOff>
    </xdr:to>
    <xdr:cxnSp macro="">
      <xdr:nvCxnSpPr>
        <xdr:cNvPr id="146" name="Düz Bağlayıcı 145">
          <a:extLst>
            <a:ext uri="{FF2B5EF4-FFF2-40B4-BE49-F238E27FC236}"/>
          </a:extLst>
        </xdr:cNvPr>
        <xdr:cNvCxnSpPr/>
      </xdr:nvCxnSpPr>
      <xdr:spPr>
        <a:xfrm flipH="1" flipV="1">
          <a:off x="5425967" y="2664770"/>
          <a:ext cx="2318843" cy="22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111673</xdr:colOff>
      <xdr:row>16</xdr:row>
      <xdr:rowOff>10909</xdr:rowOff>
    </xdr:from>
    <xdr:to>
      <xdr:col>12</xdr:col>
      <xdr:colOff>19707</xdr:colOff>
      <xdr:row>16</xdr:row>
      <xdr:rowOff>15308</xdr:rowOff>
    </xdr:to>
    <xdr:cxnSp macro="">
      <xdr:nvCxnSpPr>
        <xdr:cNvPr id="147" name="Düz Bağlayıcı 146">
          <a:extLst>
            <a:ext uri="{FF2B5EF4-FFF2-40B4-BE49-F238E27FC236}"/>
          </a:extLst>
        </xdr:cNvPr>
        <xdr:cNvCxnSpPr/>
      </xdr:nvCxnSpPr>
      <xdr:spPr>
        <a:xfrm flipH="1" flipV="1">
          <a:off x="5439104" y="3426771"/>
          <a:ext cx="2351689" cy="879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108717</xdr:colOff>
      <xdr:row>18</xdr:row>
      <xdr:rowOff>32844</xdr:rowOff>
    </xdr:from>
    <xdr:to>
      <xdr:col>12</xdr:col>
      <xdr:colOff>26329</xdr:colOff>
      <xdr:row>18</xdr:row>
      <xdr:rowOff>63460</xdr:rowOff>
    </xdr:to>
    <xdr:cxnSp macro="">
      <xdr:nvCxnSpPr>
        <xdr:cNvPr id="148" name="Düz Bağlayıcı 147">
          <a:extLst>
            <a:ext uri="{FF2B5EF4-FFF2-40B4-BE49-F238E27FC236}"/>
          </a:extLst>
        </xdr:cNvPr>
        <xdr:cNvCxnSpPr/>
      </xdr:nvCxnSpPr>
      <xdr:spPr>
        <a:xfrm flipH="1">
          <a:off x="5445673" y="3908534"/>
          <a:ext cx="2351689" cy="306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111672</xdr:colOff>
      <xdr:row>20</xdr:row>
      <xdr:rowOff>78828</xdr:rowOff>
    </xdr:from>
    <xdr:to>
      <xdr:col>12</xdr:col>
      <xdr:colOff>140332</xdr:colOff>
      <xdr:row>20</xdr:row>
      <xdr:rowOff>83167</xdr:rowOff>
    </xdr:to>
    <xdr:cxnSp macro="">
      <xdr:nvCxnSpPr>
        <xdr:cNvPr id="149" name="Düz Bağlayıcı 148">
          <a:extLst>
            <a:ext uri="{FF2B5EF4-FFF2-40B4-BE49-F238E27FC236}"/>
          </a:extLst>
        </xdr:cNvPr>
        <xdr:cNvCxnSpPr/>
      </xdr:nvCxnSpPr>
      <xdr:spPr>
        <a:xfrm flipH="1">
          <a:off x="5439103" y="3849414"/>
          <a:ext cx="2472315" cy="433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111673</xdr:colOff>
      <xdr:row>20</xdr:row>
      <xdr:rowOff>85397</xdr:rowOff>
    </xdr:from>
    <xdr:to>
      <xdr:col>8</xdr:col>
      <xdr:colOff>115858</xdr:colOff>
      <xdr:row>24</xdr:row>
      <xdr:rowOff>50321</xdr:rowOff>
    </xdr:to>
    <xdr:cxnSp macro="">
      <xdr:nvCxnSpPr>
        <xdr:cNvPr id="150" name="Düz Bağlayıcı 149">
          <a:extLst>
            <a:ext uri="{FF2B5EF4-FFF2-40B4-BE49-F238E27FC236}"/>
          </a:extLst>
        </xdr:cNvPr>
        <xdr:cNvCxnSpPr/>
      </xdr:nvCxnSpPr>
      <xdr:spPr>
        <a:xfrm>
          <a:off x="5439104" y="3855983"/>
          <a:ext cx="4185" cy="62182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96151</xdr:colOff>
      <xdr:row>24</xdr:row>
      <xdr:rowOff>49269</xdr:rowOff>
    </xdr:from>
    <xdr:to>
      <xdr:col>8</xdr:col>
      <xdr:colOff>326590</xdr:colOff>
      <xdr:row>24</xdr:row>
      <xdr:rowOff>51500</xdr:rowOff>
    </xdr:to>
    <xdr:cxnSp macro="">
      <xdr:nvCxnSpPr>
        <xdr:cNvPr id="152" name="Düz Bağlayıcı 151">
          <a:extLst>
            <a:ext uri="{FF2B5EF4-FFF2-40B4-BE49-F238E27FC236}"/>
          </a:extLst>
        </xdr:cNvPr>
        <xdr:cNvCxnSpPr/>
      </xdr:nvCxnSpPr>
      <xdr:spPr>
        <a:xfrm flipH="1" flipV="1">
          <a:off x="5423582" y="4484372"/>
          <a:ext cx="232298" cy="22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311483</xdr:colOff>
      <xdr:row>23</xdr:row>
      <xdr:rowOff>26490</xdr:rowOff>
    </xdr:from>
    <xdr:to>
      <xdr:col>8</xdr:col>
      <xdr:colOff>311483</xdr:colOff>
      <xdr:row>24</xdr:row>
      <xdr:rowOff>45309</xdr:rowOff>
    </xdr:to>
    <xdr:cxnSp macro="">
      <xdr:nvCxnSpPr>
        <xdr:cNvPr id="154" name="Düz Bağlayıcı 153">
          <a:extLst>
            <a:ext uri="{FF2B5EF4-FFF2-40B4-BE49-F238E27FC236}"/>
          </a:extLst>
        </xdr:cNvPr>
        <xdr:cNvCxnSpPr/>
      </xdr:nvCxnSpPr>
      <xdr:spPr>
        <a:xfrm>
          <a:off x="5628338" y="4274640"/>
          <a:ext cx="0" cy="1901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26938</xdr:colOff>
      <xdr:row>6</xdr:row>
      <xdr:rowOff>111833</xdr:rowOff>
    </xdr:from>
    <xdr:to>
      <xdr:col>11</xdr:col>
      <xdr:colOff>30079</xdr:colOff>
      <xdr:row>9</xdr:row>
      <xdr:rowOff>135771</xdr:rowOff>
    </xdr:to>
    <xdr:cxnSp macro="">
      <xdr:nvCxnSpPr>
        <xdr:cNvPr id="158" name="Düz Bağlayıcı 157">
          <a:extLst>
            <a:ext uri="{FF2B5EF4-FFF2-40B4-BE49-F238E27FC236}"/>
          </a:extLst>
        </xdr:cNvPr>
        <xdr:cNvCxnSpPr/>
      </xdr:nvCxnSpPr>
      <xdr:spPr>
        <a:xfrm flipH="1">
          <a:off x="6539030" y="1124491"/>
          <a:ext cx="3141" cy="56765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364110</xdr:colOff>
      <xdr:row>6</xdr:row>
      <xdr:rowOff>91536</xdr:rowOff>
    </xdr:from>
    <xdr:to>
      <xdr:col>11</xdr:col>
      <xdr:colOff>368219</xdr:colOff>
      <xdr:row>9</xdr:row>
      <xdr:rowOff>134176</xdr:rowOff>
    </xdr:to>
    <xdr:cxnSp macro="">
      <xdr:nvCxnSpPr>
        <xdr:cNvPr id="160" name="Düz Bağlayıcı 159">
          <a:extLst>
            <a:ext uri="{FF2B5EF4-FFF2-40B4-BE49-F238E27FC236}"/>
          </a:extLst>
        </xdr:cNvPr>
        <xdr:cNvCxnSpPr/>
      </xdr:nvCxnSpPr>
      <xdr:spPr>
        <a:xfrm flipH="1">
          <a:off x="6894970" y="1441315"/>
          <a:ext cx="4109" cy="57714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20266</xdr:colOff>
      <xdr:row>6</xdr:row>
      <xdr:rowOff>93710</xdr:rowOff>
    </xdr:from>
    <xdr:to>
      <xdr:col>11</xdr:col>
      <xdr:colOff>371078</xdr:colOff>
      <xdr:row>6</xdr:row>
      <xdr:rowOff>93711</xdr:rowOff>
    </xdr:to>
    <xdr:cxnSp macro="">
      <xdr:nvCxnSpPr>
        <xdr:cNvPr id="161" name="Düz Bağlayıcı 160">
          <a:extLst>
            <a:ext uri="{FF2B5EF4-FFF2-40B4-BE49-F238E27FC236}"/>
          </a:extLst>
        </xdr:cNvPr>
        <xdr:cNvCxnSpPr/>
      </xdr:nvCxnSpPr>
      <xdr:spPr>
        <a:xfrm flipH="1">
          <a:off x="6529692" y="1438883"/>
          <a:ext cx="352627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43132</xdr:colOff>
      <xdr:row>9</xdr:row>
      <xdr:rowOff>45109</xdr:rowOff>
    </xdr:from>
    <xdr:to>
      <xdr:col>11</xdr:col>
      <xdr:colOff>153837</xdr:colOff>
      <xdr:row>9</xdr:row>
      <xdr:rowOff>121129</xdr:rowOff>
    </xdr:to>
    <xdr:cxnSp macro="">
      <xdr:nvCxnSpPr>
        <xdr:cNvPr id="168" name="Düz Bağlayıcı 167">
          <a:extLst>
            <a:ext uri="{FF2B5EF4-FFF2-40B4-BE49-F238E27FC236}"/>
          </a:extLst>
        </xdr:cNvPr>
        <xdr:cNvCxnSpPr/>
      </xdr:nvCxnSpPr>
      <xdr:spPr>
        <a:xfrm flipV="1">
          <a:off x="6581236" y="1956040"/>
          <a:ext cx="110705" cy="6757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234890</xdr:colOff>
      <xdr:row>9</xdr:row>
      <xdr:rowOff>57509</xdr:rowOff>
    </xdr:from>
    <xdr:to>
      <xdr:col>11</xdr:col>
      <xdr:colOff>367250</xdr:colOff>
      <xdr:row>9</xdr:row>
      <xdr:rowOff>135796</xdr:rowOff>
    </xdr:to>
    <xdr:cxnSp macro="">
      <xdr:nvCxnSpPr>
        <xdr:cNvPr id="169" name="Düz Bağlayıcı 168">
          <a:extLst>
            <a:ext uri="{FF2B5EF4-FFF2-40B4-BE49-F238E27FC236}"/>
          </a:extLst>
        </xdr:cNvPr>
        <xdr:cNvCxnSpPr/>
      </xdr:nvCxnSpPr>
      <xdr:spPr>
        <a:xfrm>
          <a:off x="6782519" y="1958915"/>
          <a:ext cx="124574" cy="7828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45620</xdr:rowOff>
    </xdr:from>
    <xdr:to>
      <xdr:col>14</xdr:col>
      <xdr:colOff>442636</xdr:colOff>
      <xdr:row>8</xdr:row>
      <xdr:rowOff>50436</xdr:rowOff>
    </xdr:to>
    <xdr:cxnSp macro="">
      <xdr:nvCxnSpPr>
        <xdr:cNvPr id="172" name="Düz Bağlayıcı 171">
          <a:extLst>
            <a:ext uri="{FF2B5EF4-FFF2-40B4-BE49-F238E27FC236}"/>
          </a:extLst>
        </xdr:cNvPr>
        <xdr:cNvCxnSpPr/>
      </xdr:nvCxnSpPr>
      <xdr:spPr>
        <a:xfrm>
          <a:off x="6512092" y="1458829"/>
          <a:ext cx="2277452" cy="48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424543</xdr:colOff>
      <xdr:row>6</xdr:row>
      <xdr:rowOff>105320</xdr:rowOff>
    </xdr:from>
    <xdr:to>
      <xdr:col>10</xdr:col>
      <xdr:colOff>313796</xdr:colOff>
      <xdr:row>10</xdr:row>
      <xdr:rowOff>197848</xdr:rowOff>
    </xdr:to>
    <xdr:cxnSp macro="">
      <xdr:nvCxnSpPr>
        <xdr:cNvPr id="176" name="Düz Bağlayıcı 175">
          <a:extLst>
            <a:ext uri="{FF2B5EF4-FFF2-40B4-BE49-F238E27FC236}"/>
          </a:extLst>
        </xdr:cNvPr>
        <xdr:cNvCxnSpPr/>
      </xdr:nvCxnSpPr>
      <xdr:spPr>
        <a:xfrm flipH="1" flipV="1">
          <a:off x="5731329" y="1447801"/>
          <a:ext cx="500742" cy="8762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280402</xdr:colOff>
      <xdr:row>6</xdr:row>
      <xdr:rowOff>110546</xdr:rowOff>
    </xdr:from>
    <xdr:to>
      <xdr:col>9</xdr:col>
      <xdr:colOff>432805</xdr:colOff>
      <xdr:row>6</xdr:row>
      <xdr:rowOff>110546</xdr:rowOff>
    </xdr:to>
    <xdr:cxnSp macro="">
      <xdr:nvCxnSpPr>
        <xdr:cNvPr id="190" name="Düz Bağlayıcı 189">
          <a:extLst>
            <a:ext uri="{FF2B5EF4-FFF2-40B4-BE49-F238E27FC236}"/>
          </a:extLst>
        </xdr:cNvPr>
        <xdr:cNvCxnSpPr/>
      </xdr:nvCxnSpPr>
      <xdr:spPr>
        <a:xfrm>
          <a:off x="4406088" y="1454932"/>
          <a:ext cx="13335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504825</xdr:colOff>
      <xdr:row>4</xdr:row>
      <xdr:rowOff>3810</xdr:rowOff>
    </xdr:from>
    <xdr:to>
      <xdr:col>12</xdr:col>
      <xdr:colOff>506097</xdr:colOff>
      <xdr:row>7</xdr:row>
      <xdr:rowOff>31734</xdr:rowOff>
    </xdr:to>
    <xdr:cxnSp macro="">
      <xdr:nvCxnSpPr>
        <xdr:cNvPr id="204" name="Düz Bağlayıcı 203">
          <a:extLst>
            <a:ext uri="{FF2B5EF4-FFF2-40B4-BE49-F238E27FC236}"/>
          </a:extLst>
        </xdr:cNvPr>
        <xdr:cNvCxnSpPr/>
      </xdr:nvCxnSpPr>
      <xdr:spPr>
        <a:xfrm>
          <a:off x="7635240" y="895350"/>
          <a:ext cx="1272" cy="7137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160783</xdr:colOff>
      <xdr:row>4</xdr:row>
      <xdr:rowOff>0</xdr:rowOff>
    </xdr:from>
    <xdr:to>
      <xdr:col>13</xdr:col>
      <xdr:colOff>163830</xdr:colOff>
      <xdr:row>7</xdr:row>
      <xdr:rowOff>36885</xdr:rowOff>
    </xdr:to>
    <xdr:cxnSp macro="">
      <xdr:nvCxnSpPr>
        <xdr:cNvPr id="205" name="Düz Bağlayıcı 204">
          <a:extLst>
            <a:ext uri="{FF2B5EF4-FFF2-40B4-BE49-F238E27FC236}"/>
          </a:extLst>
        </xdr:cNvPr>
        <xdr:cNvCxnSpPr/>
      </xdr:nvCxnSpPr>
      <xdr:spPr>
        <a:xfrm flipH="1">
          <a:off x="8154163" y="891540"/>
          <a:ext cx="3047" cy="72268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487680</xdr:colOff>
      <xdr:row>4</xdr:row>
      <xdr:rowOff>0</xdr:rowOff>
    </xdr:from>
    <xdr:to>
      <xdr:col>13</xdr:col>
      <xdr:colOff>163969</xdr:colOff>
      <xdr:row>4</xdr:row>
      <xdr:rowOff>11430</xdr:rowOff>
    </xdr:to>
    <xdr:cxnSp macro="">
      <xdr:nvCxnSpPr>
        <xdr:cNvPr id="206" name="Düz Bağlayıcı 205">
          <a:extLst>
            <a:ext uri="{FF2B5EF4-FFF2-40B4-BE49-F238E27FC236}"/>
          </a:extLst>
        </xdr:cNvPr>
        <xdr:cNvCxnSpPr/>
      </xdr:nvCxnSpPr>
      <xdr:spPr>
        <a:xfrm flipH="1">
          <a:off x="7627620" y="891540"/>
          <a:ext cx="529590" cy="114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821770</xdr:colOff>
      <xdr:row>6</xdr:row>
      <xdr:rowOff>119062</xdr:rowOff>
    </xdr:from>
    <xdr:to>
      <xdr:col>13</xdr:col>
      <xdr:colOff>163379</xdr:colOff>
      <xdr:row>7</xdr:row>
      <xdr:rowOff>27476</xdr:rowOff>
    </xdr:to>
    <xdr:cxnSp macro="">
      <xdr:nvCxnSpPr>
        <xdr:cNvPr id="209" name="Düz Bağlayıcı 208">
          <a:extLst>
            <a:ext uri="{FF2B5EF4-FFF2-40B4-BE49-F238E27FC236}"/>
          </a:extLst>
        </xdr:cNvPr>
        <xdr:cNvCxnSpPr/>
      </xdr:nvCxnSpPr>
      <xdr:spPr>
        <a:xfrm>
          <a:off x="7941469" y="1452562"/>
          <a:ext cx="192514" cy="13463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430258</xdr:colOff>
      <xdr:row>3</xdr:row>
      <xdr:rowOff>84909</xdr:rowOff>
    </xdr:from>
    <xdr:to>
      <xdr:col>12</xdr:col>
      <xdr:colOff>588757</xdr:colOff>
      <xdr:row>4</xdr:row>
      <xdr:rowOff>5576</xdr:rowOff>
    </xdr:to>
    <xdr:cxnSp macro="">
      <xdr:nvCxnSpPr>
        <xdr:cNvPr id="212" name="Düz Bağlayıcı 211">
          <a:extLst>
            <a:ext uri="{FF2B5EF4-FFF2-40B4-BE49-F238E27FC236}"/>
          </a:extLst>
        </xdr:cNvPr>
        <xdr:cNvCxnSpPr/>
      </xdr:nvCxnSpPr>
      <xdr:spPr>
        <a:xfrm>
          <a:off x="7560129" y="751115"/>
          <a:ext cx="167822" cy="1413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346947</xdr:colOff>
      <xdr:row>6</xdr:row>
      <xdr:rowOff>9448</xdr:rowOff>
    </xdr:from>
    <xdr:to>
      <xdr:col>11</xdr:col>
      <xdr:colOff>26347</xdr:colOff>
      <xdr:row>7</xdr:row>
      <xdr:rowOff>76292</xdr:rowOff>
    </xdr:to>
    <xdr:cxnSp macro="">
      <xdr:nvCxnSpPr>
        <xdr:cNvPr id="215" name="Düz Bağlayıcı 214">
          <a:extLst>
            <a:ext uri="{FF2B5EF4-FFF2-40B4-BE49-F238E27FC236}"/>
          </a:extLst>
        </xdr:cNvPr>
        <xdr:cNvCxnSpPr/>
      </xdr:nvCxnSpPr>
      <xdr:spPr>
        <a:xfrm>
          <a:off x="6257425" y="1359786"/>
          <a:ext cx="285350" cy="2219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76200</xdr:colOff>
      <xdr:row>6</xdr:row>
      <xdr:rowOff>123825</xdr:rowOff>
    </xdr:from>
    <xdr:to>
      <xdr:col>11</xdr:col>
      <xdr:colOff>161925</xdr:colOff>
      <xdr:row>7</xdr:row>
      <xdr:rowOff>19050</xdr:rowOff>
    </xdr:to>
    <xdr:pic>
      <xdr:nvPicPr>
        <xdr:cNvPr id="147837" name="Resim 2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1466850"/>
          <a:ext cx="857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247650</xdr:colOff>
      <xdr:row>6</xdr:row>
      <xdr:rowOff>133350</xdr:rowOff>
    </xdr:from>
    <xdr:to>
      <xdr:col>11</xdr:col>
      <xdr:colOff>333375</xdr:colOff>
      <xdr:row>7</xdr:row>
      <xdr:rowOff>19050</xdr:rowOff>
    </xdr:to>
    <xdr:pic>
      <xdr:nvPicPr>
        <xdr:cNvPr id="147838" name="Resim 2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4200" y="1476375"/>
          <a:ext cx="857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7</xdr:row>
      <xdr:rowOff>133350</xdr:rowOff>
    </xdr:from>
    <xdr:to>
      <xdr:col>11</xdr:col>
      <xdr:colOff>314325</xdr:colOff>
      <xdr:row>8</xdr:row>
      <xdr:rowOff>28575</xdr:rowOff>
    </xdr:to>
    <xdr:pic>
      <xdr:nvPicPr>
        <xdr:cNvPr id="147839" name="Resim 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1704975"/>
          <a:ext cx="857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419100</xdr:colOff>
      <xdr:row>8</xdr:row>
      <xdr:rowOff>76200</xdr:rowOff>
    </xdr:from>
    <xdr:to>
      <xdr:col>11</xdr:col>
      <xdr:colOff>504825</xdr:colOff>
      <xdr:row>9</xdr:row>
      <xdr:rowOff>19050</xdr:rowOff>
    </xdr:to>
    <xdr:pic>
      <xdr:nvPicPr>
        <xdr:cNvPr id="147840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05650" y="1876425"/>
          <a:ext cx="857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8</xdr:row>
      <xdr:rowOff>76200</xdr:rowOff>
    </xdr:from>
    <xdr:to>
      <xdr:col>12</xdr:col>
      <xdr:colOff>200025</xdr:colOff>
      <xdr:row>9</xdr:row>
      <xdr:rowOff>19050</xdr:rowOff>
    </xdr:to>
    <xdr:pic>
      <xdr:nvPicPr>
        <xdr:cNvPr id="147841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9975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400050</xdr:colOff>
      <xdr:row>8</xdr:row>
      <xdr:rowOff>66675</xdr:rowOff>
    </xdr:from>
    <xdr:to>
      <xdr:col>12</xdr:col>
      <xdr:colOff>485775</xdr:colOff>
      <xdr:row>9</xdr:row>
      <xdr:rowOff>9525</xdr:rowOff>
    </xdr:to>
    <xdr:pic>
      <xdr:nvPicPr>
        <xdr:cNvPr id="147842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96200" y="1866900"/>
          <a:ext cx="857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685800</xdr:colOff>
      <xdr:row>8</xdr:row>
      <xdr:rowOff>76200</xdr:rowOff>
    </xdr:from>
    <xdr:to>
      <xdr:col>12</xdr:col>
      <xdr:colOff>762000</xdr:colOff>
      <xdr:row>9</xdr:row>
      <xdr:rowOff>19050</xdr:rowOff>
    </xdr:to>
    <xdr:pic>
      <xdr:nvPicPr>
        <xdr:cNvPr id="147843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819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8</xdr:row>
      <xdr:rowOff>66675</xdr:rowOff>
    </xdr:from>
    <xdr:to>
      <xdr:col>13</xdr:col>
      <xdr:colOff>171450</xdr:colOff>
      <xdr:row>9</xdr:row>
      <xdr:rowOff>9525</xdr:rowOff>
    </xdr:to>
    <xdr:pic>
      <xdr:nvPicPr>
        <xdr:cNvPr id="147844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48650" y="186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9</xdr:row>
      <xdr:rowOff>28575</xdr:rowOff>
    </xdr:from>
    <xdr:to>
      <xdr:col>11</xdr:col>
      <xdr:colOff>495300</xdr:colOff>
      <xdr:row>9</xdr:row>
      <xdr:rowOff>114300</xdr:rowOff>
    </xdr:to>
    <xdr:pic>
      <xdr:nvPicPr>
        <xdr:cNvPr id="147845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15175" y="19907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133350</xdr:colOff>
      <xdr:row>9</xdr:row>
      <xdr:rowOff>19050</xdr:rowOff>
    </xdr:from>
    <xdr:to>
      <xdr:col>12</xdr:col>
      <xdr:colOff>200025</xdr:colOff>
      <xdr:row>9</xdr:row>
      <xdr:rowOff>114300</xdr:rowOff>
    </xdr:to>
    <xdr:pic>
      <xdr:nvPicPr>
        <xdr:cNvPr id="147846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429500" y="198120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9</xdr:row>
      <xdr:rowOff>19050</xdr:rowOff>
    </xdr:from>
    <xdr:to>
      <xdr:col>12</xdr:col>
      <xdr:colOff>476250</xdr:colOff>
      <xdr:row>9</xdr:row>
      <xdr:rowOff>114300</xdr:rowOff>
    </xdr:to>
    <xdr:pic>
      <xdr:nvPicPr>
        <xdr:cNvPr id="147847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05725" y="198120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685800</xdr:colOff>
      <xdr:row>9</xdr:row>
      <xdr:rowOff>0</xdr:rowOff>
    </xdr:from>
    <xdr:to>
      <xdr:col>12</xdr:col>
      <xdr:colOff>752475</xdr:colOff>
      <xdr:row>9</xdr:row>
      <xdr:rowOff>95250</xdr:rowOff>
    </xdr:to>
    <xdr:pic>
      <xdr:nvPicPr>
        <xdr:cNvPr id="147848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81950" y="19621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8</xdr:row>
      <xdr:rowOff>161925</xdr:rowOff>
    </xdr:from>
    <xdr:to>
      <xdr:col>13</xdr:col>
      <xdr:colOff>161925</xdr:colOff>
      <xdr:row>9</xdr:row>
      <xdr:rowOff>95250</xdr:rowOff>
    </xdr:to>
    <xdr:pic>
      <xdr:nvPicPr>
        <xdr:cNvPr id="147849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248650" y="19621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9</xdr:row>
      <xdr:rowOff>9525</xdr:rowOff>
    </xdr:from>
    <xdr:to>
      <xdr:col>11</xdr:col>
      <xdr:colOff>371475</xdr:colOff>
      <xdr:row>9</xdr:row>
      <xdr:rowOff>104775</xdr:rowOff>
    </xdr:to>
    <xdr:pic>
      <xdr:nvPicPr>
        <xdr:cNvPr id="147850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91350" y="197167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609600</xdr:colOff>
      <xdr:row>5</xdr:row>
      <xdr:rowOff>180975</xdr:rowOff>
    </xdr:from>
    <xdr:to>
      <xdr:col>12</xdr:col>
      <xdr:colOff>704850</xdr:colOff>
      <xdr:row>6</xdr:row>
      <xdr:rowOff>85725</xdr:rowOff>
    </xdr:to>
    <xdr:pic>
      <xdr:nvPicPr>
        <xdr:cNvPr id="147851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05750" y="129540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800100</xdr:colOff>
      <xdr:row>5</xdr:row>
      <xdr:rowOff>180975</xdr:rowOff>
    </xdr:from>
    <xdr:to>
      <xdr:col>13</xdr:col>
      <xdr:colOff>38100</xdr:colOff>
      <xdr:row>6</xdr:row>
      <xdr:rowOff>95250</xdr:rowOff>
    </xdr:to>
    <xdr:pic>
      <xdr:nvPicPr>
        <xdr:cNvPr id="147852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096250" y="12954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407308</xdr:colOff>
      <xdr:row>27</xdr:row>
      <xdr:rowOff>41947</xdr:rowOff>
    </xdr:from>
    <xdr:to>
      <xdr:col>13</xdr:col>
      <xdr:colOff>117509</xdr:colOff>
      <xdr:row>29</xdr:row>
      <xdr:rowOff>222903</xdr:rowOff>
    </xdr:to>
    <xdr:cxnSp macro="">
      <xdr:nvCxnSpPr>
        <xdr:cNvPr id="275" name="Düz Bağlayıcı 274">
          <a:extLst>
            <a:ext uri="{FF2B5EF4-FFF2-40B4-BE49-F238E27FC236}"/>
          </a:extLst>
        </xdr:cNvPr>
        <xdr:cNvCxnSpPr/>
      </xdr:nvCxnSpPr>
      <xdr:spPr>
        <a:xfrm flipH="1" flipV="1">
          <a:off x="5733025" y="5806643"/>
          <a:ext cx="2410332" cy="57640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26</xdr:row>
      <xdr:rowOff>57150</xdr:rowOff>
    </xdr:from>
    <xdr:to>
      <xdr:col>9</xdr:col>
      <xdr:colOff>14655</xdr:colOff>
      <xdr:row>26</xdr:row>
      <xdr:rowOff>65944</xdr:rowOff>
    </xdr:to>
    <xdr:cxnSp macro="">
      <xdr:nvCxnSpPr>
        <xdr:cNvPr id="276" name="Düz Bağlayıcı 275">
          <a:extLst>
            <a:ext uri="{FF2B5EF4-FFF2-40B4-BE49-F238E27FC236}"/>
          </a:extLst>
        </xdr:cNvPr>
        <xdr:cNvCxnSpPr/>
      </xdr:nvCxnSpPr>
      <xdr:spPr>
        <a:xfrm flipH="1" flipV="1">
          <a:off x="1819275" y="5638800"/>
          <a:ext cx="3500805" cy="879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19677</xdr:colOff>
      <xdr:row>26</xdr:row>
      <xdr:rowOff>90320</xdr:rowOff>
    </xdr:from>
    <xdr:to>
      <xdr:col>3</xdr:col>
      <xdr:colOff>23862</xdr:colOff>
      <xdr:row>30</xdr:row>
      <xdr:rowOff>55244</xdr:rowOff>
    </xdr:to>
    <xdr:cxnSp macro="">
      <xdr:nvCxnSpPr>
        <xdr:cNvPr id="277" name="Düz Bağlayıcı 276">
          <a:extLst>
            <a:ext uri="{FF2B5EF4-FFF2-40B4-BE49-F238E27FC236}"/>
          </a:extLst>
        </xdr:cNvPr>
        <xdr:cNvCxnSpPr/>
      </xdr:nvCxnSpPr>
      <xdr:spPr>
        <a:xfrm>
          <a:off x="1848477" y="5671970"/>
          <a:ext cx="4185" cy="812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30</xdr:row>
      <xdr:rowOff>57150</xdr:rowOff>
    </xdr:from>
    <xdr:to>
      <xdr:col>3</xdr:col>
      <xdr:colOff>409575</xdr:colOff>
      <xdr:row>30</xdr:row>
      <xdr:rowOff>66675</xdr:rowOff>
    </xdr:to>
    <xdr:cxnSp macro="">
      <xdr:nvCxnSpPr>
        <xdr:cNvPr id="278" name="Düz Bağlayıcı 277">
          <a:extLst>
            <a:ext uri="{FF2B5EF4-FFF2-40B4-BE49-F238E27FC236}"/>
          </a:extLst>
        </xdr:cNvPr>
        <xdr:cNvCxnSpPr/>
      </xdr:nvCxnSpPr>
      <xdr:spPr>
        <a:xfrm flipH="1" flipV="1">
          <a:off x="1819275" y="6486525"/>
          <a:ext cx="4191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387343</xdr:colOff>
      <xdr:row>29</xdr:row>
      <xdr:rowOff>24698</xdr:rowOff>
    </xdr:from>
    <xdr:to>
      <xdr:col>3</xdr:col>
      <xdr:colOff>387343</xdr:colOff>
      <xdr:row>30</xdr:row>
      <xdr:rowOff>50975</xdr:rowOff>
    </xdr:to>
    <xdr:cxnSp macro="">
      <xdr:nvCxnSpPr>
        <xdr:cNvPr id="279" name="Düz Bağlayıcı 278">
          <a:extLst>
            <a:ext uri="{FF2B5EF4-FFF2-40B4-BE49-F238E27FC236}"/>
          </a:extLst>
        </xdr:cNvPr>
        <xdr:cNvCxnSpPr/>
      </xdr:nvCxnSpPr>
      <xdr:spPr>
        <a:xfrm>
          <a:off x="2216143" y="6158798"/>
          <a:ext cx="0" cy="254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329307</xdr:colOff>
      <xdr:row>26</xdr:row>
      <xdr:rowOff>125667</xdr:rowOff>
    </xdr:from>
    <xdr:to>
      <xdr:col>5</xdr:col>
      <xdr:colOff>513522</xdr:colOff>
      <xdr:row>28</xdr:row>
      <xdr:rowOff>49695</xdr:rowOff>
    </xdr:to>
    <xdr:cxnSp macro="">
      <xdr:nvCxnSpPr>
        <xdr:cNvPr id="282" name="Düz Bağlayıcı 281">
          <a:extLst>
            <a:ext uri="{FF2B5EF4-FFF2-40B4-BE49-F238E27FC236}"/>
          </a:extLst>
        </xdr:cNvPr>
        <xdr:cNvCxnSpPr/>
      </xdr:nvCxnSpPr>
      <xdr:spPr>
        <a:xfrm>
          <a:off x="3418720" y="5724710"/>
          <a:ext cx="184215" cy="3215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10</xdr:row>
      <xdr:rowOff>192405</xdr:rowOff>
    </xdr:from>
    <xdr:to>
      <xdr:col>14</xdr:col>
      <xdr:colOff>119142</xdr:colOff>
      <xdr:row>22</xdr:row>
      <xdr:rowOff>26312</xdr:rowOff>
    </xdr:to>
    <xdr:cxnSp macro="">
      <xdr:nvCxnSpPr>
        <xdr:cNvPr id="288" name="Düz Bağlayıcı 287">
          <a:extLst>
            <a:ext uri="{FF2B5EF4-FFF2-40B4-BE49-F238E27FC236}"/>
          </a:extLst>
        </xdr:cNvPr>
        <xdr:cNvCxnSpPr/>
      </xdr:nvCxnSpPr>
      <xdr:spPr>
        <a:xfrm>
          <a:off x="9067800" y="1914525"/>
          <a:ext cx="23892" cy="251237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123826</xdr:colOff>
      <xdr:row>22</xdr:row>
      <xdr:rowOff>0</xdr:rowOff>
    </xdr:from>
    <xdr:to>
      <xdr:col>15</xdr:col>
      <xdr:colOff>457200</xdr:colOff>
      <xdr:row>22</xdr:row>
      <xdr:rowOff>11566</xdr:rowOff>
    </xdr:to>
    <xdr:cxnSp macro="">
      <xdr:nvCxnSpPr>
        <xdr:cNvPr id="289" name="Düz Bağlayıcı 288">
          <a:extLst>
            <a:ext uri="{FF2B5EF4-FFF2-40B4-BE49-F238E27FC236}"/>
          </a:extLst>
        </xdr:cNvPr>
        <xdr:cNvCxnSpPr/>
      </xdr:nvCxnSpPr>
      <xdr:spPr>
        <a:xfrm flipH="1">
          <a:off x="9058276" y="4400550"/>
          <a:ext cx="942974" cy="1156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567690</xdr:colOff>
      <xdr:row>19</xdr:row>
      <xdr:rowOff>155770</xdr:rowOff>
    </xdr:from>
    <xdr:to>
      <xdr:col>12</xdr:col>
      <xdr:colOff>255756</xdr:colOff>
      <xdr:row>20</xdr:row>
      <xdr:rowOff>86001</xdr:rowOff>
    </xdr:to>
    <xdr:cxnSp macro="">
      <xdr:nvCxnSpPr>
        <xdr:cNvPr id="302" name="Düz Bağlayıcı 301">
          <a:extLst>
            <a:ext uri="{FF2B5EF4-FFF2-40B4-BE49-F238E27FC236}"/>
          </a:extLst>
        </xdr:cNvPr>
        <xdr:cNvCxnSpPr/>
      </xdr:nvCxnSpPr>
      <xdr:spPr>
        <a:xfrm flipH="1">
          <a:off x="7055827" y="3912577"/>
          <a:ext cx="283871" cy="15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57150</xdr:colOff>
      <xdr:row>7</xdr:row>
      <xdr:rowOff>152400</xdr:rowOff>
    </xdr:from>
    <xdr:to>
      <xdr:col>11</xdr:col>
      <xdr:colOff>142875</xdr:colOff>
      <xdr:row>8</xdr:row>
      <xdr:rowOff>38100</xdr:rowOff>
    </xdr:to>
    <xdr:pic>
      <xdr:nvPicPr>
        <xdr:cNvPr id="147862" name="Resim 3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0" y="1724025"/>
          <a:ext cx="857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</xdr:row>
      <xdr:rowOff>108796</xdr:rowOff>
    </xdr:from>
    <xdr:to>
      <xdr:col>14</xdr:col>
      <xdr:colOff>544087</xdr:colOff>
      <xdr:row>9</xdr:row>
      <xdr:rowOff>114052</xdr:rowOff>
    </xdr:to>
    <xdr:cxnSp macro="">
      <xdr:nvCxnSpPr>
        <xdr:cNvPr id="316" name="Düz Bağlayıcı 315">
          <a:extLst>
            <a:ext uri="{FF2B5EF4-FFF2-40B4-BE49-F238E27FC236}"/>
          </a:extLst>
        </xdr:cNvPr>
        <xdr:cNvCxnSpPr/>
      </xdr:nvCxnSpPr>
      <xdr:spPr>
        <a:xfrm flipV="1">
          <a:off x="6509426" y="2062434"/>
          <a:ext cx="2619321" cy="26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91338</xdr:colOff>
      <xdr:row>29</xdr:row>
      <xdr:rowOff>208238</xdr:rowOff>
    </xdr:from>
    <xdr:to>
      <xdr:col>14</xdr:col>
      <xdr:colOff>407022</xdr:colOff>
      <xdr:row>29</xdr:row>
      <xdr:rowOff>213823</xdr:rowOff>
    </xdr:to>
    <xdr:cxnSp macro="">
      <xdr:nvCxnSpPr>
        <xdr:cNvPr id="319" name="Düz Bağlayıcı 318">
          <a:extLst>
            <a:ext uri="{FF2B5EF4-FFF2-40B4-BE49-F238E27FC236}"/>
          </a:extLst>
        </xdr:cNvPr>
        <xdr:cNvCxnSpPr/>
      </xdr:nvCxnSpPr>
      <xdr:spPr>
        <a:xfrm flipH="1" flipV="1">
          <a:off x="8117186" y="6378119"/>
          <a:ext cx="928597" cy="558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107674</xdr:colOff>
      <xdr:row>27</xdr:row>
      <xdr:rowOff>91110</xdr:rowOff>
    </xdr:from>
    <xdr:to>
      <xdr:col>11</xdr:col>
      <xdr:colOff>397840</xdr:colOff>
      <xdr:row>28</xdr:row>
      <xdr:rowOff>85112</xdr:rowOff>
    </xdr:to>
    <xdr:cxnSp macro="">
      <xdr:nvCxnSpPr>
        <xdr:cNvPr id="323" name="Düz Bağlayıcı 322">
          <a:extLst>
            <a:ext uri="{FF2B5EF4-FFF2-40B4-BE49-F238E27FC236}"/>
          </a:extLst>
        </xdr:cNvPr>
        <xdr:cNvCxnSpPr/>
      </xdr:nvCxnSpPr>
      <xdr:spPr>
        <a:xfrm flipH="1">
          <a:off x="6659217" y="5922067"/>
          <a:ext cx="284462" cy="1596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188359</xdr:colOff>
      <xdr:row>20</xdr:row>
      <xdr:rowOff>222459</xdr:rowOff>
    </xdr:from>
    <xdr:to>
      <xdr:col>8</xdr:col>
      <xdr:colOff>472038</xdr:colOff>
      <xdr:row>21</xdr:row>
      <xdr:rowOff>108039</xdr:rowOff>
    </xdr:to>
    <xdr:cxnSp macro="">
      <xdr:nvCxnSpPr>
        <xdr:cNvPr id="326" name="Düz Bağlayıcı 325">
          <a:extLst>
            <a:ext uri="{FF2B5EF4-FFF2-40B4-BE49-F238E27FC236}"/>
          </a:extLst>
        </xdr:cNvPr>
        <xdr:cNvCxnSpPr/>
      </xdr:nvCxnSpPr>
      <xdr:spPr>
        <a:xfrm flipH="1" flipV="1">
          <a:off x="4925550" y="4237383"/>
          <a:ext cx="283679" cy="1159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283679</xdr:colOff>
      <xdr:row>21</xdr:row>
      <xdr:rowOff>114173</xdr:rowOff>
    </xdr:to>
    <xdr:cxnSp macro="">
      <xdr:nvCxnSpPr>
        <xdr:cNvPr id="330" name="Düz Bağlayıcı 329">
          <a:extLst>
            <a:ext uri="{FF2B5EF4-FFF2-40B4-BE49-F238E27FC236}"/>
          </a:extLst>
        </xdr:cNvPr>
        <xdr:cNvCxnSpPr/>
      </xdr:nvCxnSpPr>
      <xdr:spPr>
        <a:xfrm flipH="1" flipV="1">
          <a:off x="5306786" y="4245429"/>
          <a:ext cx="283679" cy="1159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310243</xdr:colOff>
      <xdr:row>21</xdr:row>
      <xdr:rowOff>0</xdr:rowOff>
    </xdr:from>
    <xdr:to>
      <xdr:col>9</xdr:col>
      <xdr:colOff>586255</xdr:colOff>
      <xdr:row>21</xdr:row>
      <xdr:rowOff>114173</xdr:rowOff>
    </xdr:to>
    <xdr:cxnSp macro="">
      <xdr:nvCxnSpPr>
        <xdr:cNvPr id="331" name="Düz Bağlayıcı 330">
          <a:extLst>
            <a:ext uri="{FF2B5EF4-FFF2-40B4-BE49-F238E27FC236}"/>
          </a:extLst>
        </xdr:cNvPr>
        <xdr:cNvCxnSpPr/>
      </xdr:nvCxnSpPr>
      <xdr:spPr>
        <a:xfrm flipH="1" flipV="1">
          <a:off x="5617029" y="4245429"/>
          <a:ext cx="283679" cy="1159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83004</xdr:colOff>
      <xdr:row>21</xdr:row>
      <xdr:rowOff>0</xdr:rowOff>
    </xdr:from>
    <xdr:to>
      <xdr:col>10</xdr:col>
      <xdr:colOff>374563</xdr:colOff>
      <xdr:row>21</xdr:row>
      <xdr:rowOff>114173</xdr:rowOff>
    </xdr:to>
    <xdr:cxnSp macro="">
      <xdr:nvCxnSpPr>
        <xdr:cNvPr id="332" name="Düz Bağlayıcı 331">
          <a:extLst>
            <a:ext uri="{FF2B5EF4-FFF2-40B4-BE49-F238E27FC236}"/>
          </a:extLst>
        </xdr:cNvPr>
        <xdr:cNvCxnSpPr/>
      </xdr:nvCxnSpPr>
      <xdr:spPr>
        <a:xfrm flipH="1" flipV="1">
          <a:off x="6008915" y="4245429"/>
          <a:ext cx="283679" cy="11595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371475</xdr:colOff>
      <xdr:row>20</xdr:row>
      <xdr:rowOff>57150</xdr:rowOff>
    </xdr:from>
    <xdr:to>
      <xdr:col>8</xdr:col>
      <xdr:colOff>476250</xdr:colOff>
      <xdr:row>20</xdr:row>
      <xdr:rowOff>190500</xdr:rowOff>
    </xdr:to>
    <xdr:pic>
      <xdr:nvPicPr>
        <xdr:cNvPr id="147870" name="Resim 3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67325" y="4467225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152400</xdr:colOff>
      <xdr:row>20</xdr:row>
      <xdr:rowOff>66675</xdr:rowOff>
    </xdr:from>
    <xdr:to>
      <xdr:col>9</xdr:col>
      <xdr:colOff>257175</xdr:colOff>
      <xdr:row>20</xdr:row>
      <xdr:rowOff>200025</xdr:rowOff>
    </xdr:to>
    <xdr:pic>
      <xdr:nvPicPr>
        <xdr:cNvPr id="147871" name="Resim 33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619750" y="44767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485775</xdr:colOff>
      <xdr:row>20</xdr:row>
      <xdr:rowOff>57150</xdr:rowOff>
    </xdr:from>
    <xdr:to>
      <xdr:col>9</xdr:col>
      <xdr:colOff>590550</xdr:colOff>
      <xdr:row>20</xdr:row>
      <xdr:rowOff>190500</xdr:rowOff>
    </xdr:to>
    <xdr:pic>
      <xdr:nvPicPr>
        <xdr:cNvPr id="147872" name="Resim 33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53125" y="4467225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257175</xdr:colOff>
      <xdr:row>20</xdr:row>
      <xdr:rowOff>57150</xdr:rowOff>
    </xdr:from>
    <xdr:to>
      <xdr:col>10</xdr:col>
      <xdr:colOff>361950</xdr:colOff>
      <xdr:row>20</xdr:row>
      <xdr:rowOff>190500</xdr:rowOff>
    </xdr:to>
    <xdr:pic>
      <xdr:nvPicPr>
        <xdr:cNvPr id="147873" name="Resim 33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334125" y="4467225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571500</xdr:colOff>
      <xdr:row>20</xdr:row>
      <xdr:rowOff>76200</xdr:rowOff>
    </xdr:from>
    <xdr:to>
      <xdr:col>11</xdr:col>
      <xdr:colOff>57150</xdr:colOff>
      <xdr:row>20</xdr:row>
      <xdr:rowOff>209550</xdr:rowOff>
    </xdr:to>
    <xdr:pic>
      <xdr:nvPicPr>
        <xdr:cNvPr id="147874" name="Resim 33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48450" y="4486275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390525</xdr:colOff>
      <xdr:row>21</xdr:row>
      <xdr:rowOff>19050</xdr:rowOff>
    </xdr:from>
    <xdr:to>
      <xdr:col>8</xdr:col>
      <xdr:colOff>495300</xdr:colOff>
      <xdr:row>21</xdr:row>
      <xdr:rowOff>152400</xdr:rowOff>
    </xdr:to>
    <xdr:pic>
      <xdr:nvPicPr>
        <xdr:cNvPr id="147875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286375" y="4657725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228600</xdr:colOff>
      <xdr:row>21</xdr:row>
      <xdr:rowOff>19050</xdr:rowOff>
    </xdr:from>
    <xdr:to>
      <xdr:col>9</xdr:col>
      <xdr:colOff>333375</xdr:colOff>
      <xdr:row>22</xdr:row>
      <xdr:rowOff>0</xdr:rowOff>
    </xdr:to>
    <xdr:pic>
      <xdr:nvPicPr>
        <xdr:cNvPr id="147876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695950" y="46577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514350</xdr:colOff>
      <xdr:row>21</xdr:row>
      <xdr:rowOff>19050</xdr:rowOff>
    </xdr:from>
    <xdr:to>
      <xdr:col>10</xdr:col>
      <xdr:colOff>9525</xdr:colOff>
      <xdr:row>21</xdr:row>
      <xdr:rowOff>152400</xdr:rowOff>
    </xdr:to>
    <xdr:pic>
      <xdr:nvPicPr>
        <xdr:cNvPr id="147877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981700" y="4657725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285750</xdr:colOff>
      <xdr:row>21</xdr:row>
      <xdr:rowOff>9525</xdr:rowOff>
    </xdr:from>
    <xdr:to>
      <xdr:col>10</xdr:col>
      <xdr:colOff>390525</xdr:colOff>
      <xdr:row>21</xdr:row>
      <xdr:rowOff>142875</xdr:rowOff>
    </xdr:to>
    <xdr:pic>
      <xdr:nvPicPr>
        <xdr:cNvPr id="147878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362700" y="464820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21</xdr:row>
      <xdr:rowOff>0</xdr:rowOff>
    </xdr:from>
    <xdr:to>
      <xdr:col>11</xdr:col>
      <xdr:colOff>57150</xdr:colOff>
      <xdr:row>21</xdr:row>
      <xdr:rowOff>133350</xdr:rowOff>
    </xdr:to>
    <xdr:pic>
      <xdr:nvPicPr>
        <xdr:cNvPr id="147879" name="Resim 39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38925" y="4638675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517446</xdr:colOff>
      <xdr:row>6</xdr:row>
      <xdr:rowOff>94535</xdr:rowOff>
    </xdr:from>
    <xdr:to>
      <xdr:col>12</xdr:col>
      <xdr:colOff>676479</xdr:colOff>
      <xdr:row>7</xdr:row>
      <xdr:rowOff>24702</xdr:rowOff>
    </xdr:to>
    <xdr:cxnSp macro="">
      <xdr:nvCxnSpPr>
        <xdr:cNvPr id="117" name="Düz Bağlayıcı 116">
          <a:extLst>
            <a:ext uri="{FF2B5EF4-FFF2-40B4-BE49-F238E27FC236}"/>
          </a:extLst>
        </xdr:cNvPr>
        <xdr:cNvCxnSpPr/>
      </xdr:nvCxnSpPr>
      <xdr:spPr>
        <a:xfrm flipV="1">
          <a:off x="7647861" y="1450895"/>
          <a:ext cx="160734" cy="1512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345965</xdr:colOff>
      <xdr:row>26</xdr:row>
      <xdr:rowOff>3313</xdr:rowOff>
    </xdr:from>
    <xdr:to>
      <xdr:col>12</xdr:col>
      <xdr:colOff>71638</xdr:colOff>
      <xdr:row>27</xdr:row>
      <xdr:rowOff>106642</xdr:rowOff>
    </xdr:to>
    <xdr:sp macro="" textlink="">
      <xdr:nvSpPr>
        <xdr:cNvPr id="129" name="Oval 128">
          <a:extLst>
            <a:ext uri="{FF2B5EF4-FFF2-40B4-BE49-F238E27FC236}"/>
          </a:extLst>
        </xdr:cNvPr>
        <xdr:cNvSpPr/>
      </xdr:nvSpPr>
      <xdr:spPr>
        <a:xfrm>
          <a:off x="6899413" y="5599043"/>
          <a:ext cx="336468" cy="33855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</a:t>
          </a:r>
        </a:p>
      </xdr:txBody>
    </xdr:sp>
    <xdr:clientData/>
  </xdr:twoCellAnchor>
  <xdr:twoCellAnchor>
    <xdr:from>
      <xdr:col>5</xdr:col>
      <xdr:colOff>463826</xdr:colOff>
      <xdr:row>27</xdr:row>
      <xdr:rowOff>124239</xdr:rowOff>
    </xdr:from>
    <xdr:to>
      <xdr:col>6</xdr:col>
      <xdr:colOff>185488</xdr:colOff>
      <xdr:row>29</xdr:row>
      <xdr:rowOff>67269</xdr:rowOff>
    </xdr:to>
    <xdr:sp macro="" textlink="">
      <xdr:nvSpPr>
        <xdr:cNvPr id="130" name="Oval 129">
          <a:extLst>
            <a:ext uri="{FF2B5EF4-FFF2-40B4-BE49-F238E27FC236}"/>
          </a:extLst>
        </xdr:cNvPr>
        <xdr:cNvSpPr/>
      </xdr:nvSpPr>
      <xdr:spPr>
        <a:xfrm>
          <a:off x="3553239" y="5955196"/>
          <a:ext cx="336468" cy="33855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c</a:t>
          </a:r>
        </a:p>
      </xdr:txBody>
    </xdr:sp>
    <xdr:clientData/>
  </xdr:twoCellAnchor>
  <xdr:twoCellAnchor>
    <xdr:from>
      <xdr:col>13</xdr:col>
      <xdr:colOff>139976</xdr:colOff>
      <xdr:row>15</xdr:row>
      <xdr:rowOff>125731</xdr:rowOff>
    </xdr:from>
    <xdr:to>
      <xdr:col>13</xdr:col>
      <xdr:colOff>476444</xdr:colOff>
      <xdr:row>17</xdr:row>
      <xdr:rowOff>8184</xdr:rowOff>
    </xdr:to>
    <xdr:sp macro="" textlink="">
      <xdr:nvSpPr>
        <xdr:cNvPr id="131" name="Oval 130">
          <a:extLst>
            <a:ext uri="{FF2B5EF4-FFF2-40B4-BE49-F238E27FC236}"/>
          </a:extLst>
        </xdr:cNvPr>
        <xdr:cNvSpPr/>
      </xdr:nvSpPr>
      <xdr:spPr>
        <a:xfrm>
          <a:off x="8131451" y="3400426"/>
          <a:ext cx="336468" cy="33192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n</a:t>
          </a:r>
        </a:p>
      </xdr:txBody>
    </xdr:sp>
    <xdr:clientData/>
  </xdr:twoCellAnchor>
  <xdr:twoCellAnchor>
    <xdr:from>
      <xdr:col>12</xdr:col>
      <xdr:colOff>119684</xdr:colOff>
      <xdr:row>2</xdr:row>
      <xdr:rowOff>115495</xdr:rowOff>
    </xdr:from>
    <xdr:to>
      <xdr:col>12</xdr:col>
      <xdr:colOff>470316</xdr:colOff>
      <xdr:row>3</xdr:row>
      <xdr:rowOff>117800</xdr:rowOff>
    </xdr:to>
    <xdr:sp macro="" textlink="">
      <xdr:nvSpPr>
        <xdr:cNvPr id="132" name="Oval 131">
          <a:extLst>
            <a:ext uri="{FF2B5EF4-FFF2-40B4-BE49-F238E27FC236}"/>
          </a:extLst>
        </xdr:cNvPr>
        <xdr:cNvSpPr/>
      </xdr:nvSpPr>
      <xdr:spPr>
        <a:xfrm>
          <a:off x="7264795" y="440161"/>
          <a:ext cx="335048" cy="3361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g</a:t>
          </a:r>
        </a:p>
      </xdr:txBody>
    </xdr:sp>
    <xdr:clientData/>
  </xdr:twoCellAnchor>
  <xdr:twoCellAnchor>
    <xdr:from>
      <xdr:col>6</xdr:col>
      <xdr:colOff>231928</xdr:colOff>
      <xdr:row>5</xdr:row>
      <xdr:rowOff>51871</xdr:rowOff>
    </xdr:from>
    <xdr:to>
      <xdr:col>7</xdr:col>
      <xdr:colOff>165521</xdr:colOff>
      <xdr:row>7</xdr:row>
      <xdr:rowOff>520</xdr:rowOff>
    </xdr:to>
    <xdr:sp macro="" textlink="">
      <xdr:nvSpPr>
        <xdr:cNvPr id="133" name="Oval 132">
          <a:extLst>
            <a:ext uri="{FF2B5EF4-FFF2-40B4-BE49-F238E27FC236}"/>
          </a:extLst>
        </xdr:cNvPr>
        <xdr:cNvSpPr/>
      </xdr:nvSpPr>
      <xdr:spPr>
        <a:xfrm>
          <a:off x="3918647" y="1175277"/>
          <a:ext cx="372717" cy="39819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n</a:t>
          </a:r>
        </a:p>
      </xdr:txBody>
    </xdr:sp>
    <xdr:clientData/>
  </xdr:twoCellAnchor>
  <xdr:twoCellAnchor>
    <xdr:from>
      <xdr:col>5</xdr:col>
      <xdr:colOff>392206</xdr:colOff>
      <xdr:row>13</xdr:row>
      <xdr:rowOff>220175</xdr:rowOff>
    </xdr:from>
    <xdr:to>
      <xdr:col>6</xdr:col>
      <xdr:colOff>119774</xdr:colOff>
      <xdr:row>15</xdr:row>
      <xdr:rowOff>85422</xdr:rowOff>
    </xdr:to>
    <xdr:sp macro="" textlink="">
      <xdr:nvSpPr>
        <xdr:cNvPr id="134" name="Oval 133">
          <a:extLst>
            <a:ext uri="{FF2B5EF4-FFF2-40B4-BE49-F238E27FC236}"/>
          </a:extLst>
        </xdr:cNvPr>
        <xdr:cNvSpPr/>
      </xdr:nvSpPr>
      <xdr:spPr>
        <a:xfrm>
          <a:off x="3451412" y="2907682"/>
          <a:ext cx="334519" cy="32296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c</a:t>
          </a:r>
        </a:p>
      </xdr:txBody>
    </xdr:sp>
    <xdr:clientData/>
  </xdr:twoCellAnchor>
  <xdr:twoCellAnchor>
    <xdr:from>
      <xdr:col>2</xdr:col>
      <xdr:colOff>583096</xdr:colOff>
      <xdr:row>22</xdr:row>
      <xdr:rowOff>105602</xdr:rowOff>
    </xdr:from>
    <xdr:to>
      <xdr:col>3</xdr:col>
      <xdr:colOff>306651</xdr:colOff>
      <xdr:row>24</xdr:row>
      <xdr:rowOff>116994</xdr:rowOff>
    </xdr:to>
    <xdr:sp macro="" textlink="">
      <xdr:nvSpPr>
        <xdr:cNvPr id="135" name="Oval 134">
          <a:extLst>
            <a:ext uri="{FF2B5EF4-FFF2-40B4-BE49-F238E27FC236}"/>
          </a:extLst>
        </xdr:cNvPr>
        <xdr:cNvSpPr/>
      </xdr:nvSpPr>
      <xdr:spPr>
        <a:xfrm>
          <a:off x="1802296" y="4906202"/>
          <a:ext cx="333155" cy="33524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a</a:t>
          </a:r>
        </a:p>
      </xdr:txBody>
    </xdr:sp>
    <xdr:clientData/>
  </xdr:twoCellAnchor>
  <xdr:twoCellAnchor>
    <xdr:from>
      <xdr:col>10</xdr:col>
      <xdr:colOff>46726</xdr:colOff>
      <xdr:row>4</xdr:row>
      <xdr:rowOff>164909</xdr:rowOff>
    </xdr:from>
    <xdr:to>
      <xdr:col>10</xdr:col>
      <xdr:colOff>381282</xdr:colOff>
      <xdr:row>6</xdr:row>
      <xdr:rowOff>47363</xdr:rowOff>
    </xdr:to>
    <xdr:sp macro="" textlink="">
      <xdr:nvSpPr>
        <xdr:cNvPr id="166" name="Oval 165">
          <a:extLst>
            <a:ext uri="{FF2B5EF4-FFF2-40B4-BE49-F238E27FC236}"/>
          </a:extLst>
        </xdr:cNvPr>
        <xdr:cNvSpPr/>
      </xdr:nvSpPr>
      <xdr:spPr>
        <a:xfrm>
          <a:off x="5973792" y="1060331"/>
          <a:ext cx="336468" cy="33480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g</a:t>
          </a:r>
        </a:p>
      </xdr:txBody>
    </xdr:sp>
    <xdr:clientData/>
  </xdr:twoCellAnchor>
  <xdr:twoCellAnchor>
    <xdr:from>
      <xdr:col>12</xdr:col>
      <xdr:colOff>245745</xdr:colOff>
      <xdr:row>18</xdr:row>
      <xdr:rowOff>104775</xdr:rowOff>
    </xdr:from>
    <xdr:to>
      <xdr:col>12</xdr:col>
      <xdr:colOff>588346</xdr:colOff>
      <xdr:row>19</xdr:row>
      <xdr:rowOff>210101</xdr:rowOff>
    </xdr:to>
    <xdr:sp macro="" textlink="">
      <xdr:nvSpPr>
        <xdr:cNvPr id="170" name="Oval 169">
          <a:extLst>
            <a:ext uri="{FF2B5EF4-FFF2-40B4-BE49-F238E27FC236}"/>
          </a:extLst>
        </xdr:cNvPr>
        <xdr:cNvSpPr/>
      </xdr:nvSpPr>
      <xdr:spPr>
        <a:xfrm>
          <a:off x="7381875" y="3990975"/>
          <a:ext cx="336468" cy="33192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c</a:t>
          </a:r>
        </a:p>
      </xdr:txBody>
    </xdr:sp>
    <xdr:clientData/>
  </xdr:twoCellAnchor>
  <xdr:twoCellAnchor editAs="oneCell">
    <xdr:from>
      <xdr:col>11</xdr:col>
      <xdr:colOff>38100</xdr:colOff>
      <xdr:row>9</xdr:row>
      <xdr:rowOff>9525</xdr:rowOff>
    </xdr:from>
    <xdr:to>
      <xdr:col>11</xdr:col>
      <xdr:colOff>104775</xdr:colOff>
      <xdr:row>9</xdr:row>
      <xdr:rowOff>104775</xdr:rowOff>
    </xdr:to>
    <xdr:pic>
      <xdr:nvPicPr>
        <xdr:cNvPr id="147890" name="Resim 4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24650" y="197167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558165</xdr:colOff>
      <xdr:row>14</xdr:row>
      <xdr:rowOff>201930</xdr:rowOff>
    </xdr:from>
    <xdr:to>
      <xdr:col>12</xdr:col>
      <xdr:colOff>358372</xdr:colOff>
      <xdr:row>15</xdr:row>
      <xdr:rowOff>220980</xdr:rowOff>
    </xdr:to>
    <xdr:cxnSp macro="">
      <xdr:nvCxnSpPr>
        <xdr:cNvPr id="184" name="Düz Bağlayıcı 183">
          <a:extLst>
            <a:ext uri="{FF2B5EF4-FFF2-40B4-BE49-F238E27FC236}"/>
          </a:extLst>
        </xdr:cNvPr>
        <xdr:cNvCxnSpPr/>
      </xdr:nvCxnSpPr>
      <xdr:spPr>
        <a:xfrm flipV="1">
          <a:off x="7086600" y="3238500"/>
          <a:ext cx="40005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340751</xdr:colOff>
      <xdr:row>13</xdr:row>
      <xdr:rowOff>127410</xdr:rowOff>
    </xdr:from>
    <xdr:to>
      <xdr:col>12</xdr:col>
      <xdr:colOff>671571</xdr:colOff>
      <xdr:row>15</xdr:row>
      <xdr:rowOff>5273</xdr:rowOff>
    </xdr:to>
    <xdr:sp macro="" textlink="">
      <xdr:nvSpPr>
        <xdr:cNvPr id="185" name="Oval 184">
          <a:extLst>
            <a:ext uri="{FF2B5EF4-FFF2-40B4-BE49-F238E27FC236}"/>
          </a:extLst>
        </xdr:cNvPr>
        <xdr:cNvSpPr/>
      </xdr:nvSpPr>
      <xdr:spPr>
        <a:xfrm>
          <a:off x="7476881" y="2944905"/>
          <a:ext cx="334519" cy="32744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r-TR" sz="16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</a:t>
          </a:r>
        </a:p>
      </xdr:txBody>
    </xdr:sp>
    <xdr:clientData/>
  </xdr:twoCellAnchor>
  <xdr:twoCellAnchor>
    <xdr:from>
      <xdr:col>13</xdr:col>
      <xdr:colOff>428625</xdr:colOff>
      <xdr:row>16</xdr:row>
      <xdr:rowOff>220980</xdr:rowOff>
    </xdr:from>
    <xdr:to>
      <xdr:col>14</xdr:col>
      <xdr:colOff>133350</xdr:colOff>
      <xdr:row>17</xdr:row>
      <xdr:rowOff>164306</xdr:rowOff>
    </xdr:to>
    <xdr:cxnSp macro="">
      <xdr:nvCxnSpPr>
        <xdr:cNvPr id="207" name="Düz Bağlayıcı 206">
          <a:extLst>
            <a:ext uri="{FF2B5EF4-FFF2-40B4-BE49-F238E27FC236}"/>
          </a:extLst>
        </xdr:cNvPr>
        <xdr:cNvCxnSpPr/>
      </xdr:nvCxnSpPr>
      <xdr:spPr>
        <a:xfrm>
          <a:off x="8420100" y="3714750"/>
          <a:ext cx="3143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136071</xdr:colOff>
      <xdr:row>6</xdr:row>
      <xdr:rowOff>119743</xdr:rowOff>
    </xdr:from>
    <xdr:to>
      <xdr:col>9</xdr:col>
      <xdr:colOff>583327</xdr:colOff>
      <xdr:row>10</xdr:row>
      <xdr:rowOff>184595</xdr:rowOff>
    </xdr:to>
    <xdr:cxnSp macro="">
      <xdr:nvCxnSpPr>
        <xdr:cNvPr id="213" name="Düz Bağlayıcı 212">
          <a:extLst>
            <a:ext uri="{FF2B5EF4-FFF2-40B4-BE49-F238E27FC236}"/>
          </a:extLst>
        </xdr:cNvPr>
        <xdr:cNvCxnSpPr/>
      </xdr:nvCxnSpPr>
      <xdr:spPr>
        <a:xfrm flipH="1" flipV="1">
          <a:off x="5442857" y="1464129"/>
          <a:ext cx="447256" cy="8466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406309</xdr:colOff>
      <xdr:row>6</xdr:row>
      <xdr:rowOff>119743</xdr:rowOff>
    </xdr:from>
    <xdr:to>
      <xdr:col>9</xdr:col>
      <xdr:colOff>250054</xdr:colOff>
      <xdr:row>10</xdr:row>
      <xdr:rowOff>165473</xdr:rowOff>
    </xdr:to>
    <xdr:cxnSp macro="">
      <xdr:nvCxnSpPr>
        <xdr:cNvPr id="217" name="Düz Bağlayıcı 216">
          <a:extLst>
            <a:ext uri="{FF2B5EF4-FFF2-40B4-BE49-F238E27FC236}"/>
          </a:extLst>
        </xdr:cNvPr>
        <xdr:cNvCxnSpPr/>
      </xdr:nvCxnSpPr>
      <xdr:spPr>
        <a:xfrm flipH="1" flipV="1">
          <a:off x="5143500" y="1464129"/>
          <a:ext cx="413239" cy="83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6</xdr:row>
      <xdr:rowOff>119743</xdr:rowOff>
    </xdr:from>
    <xdr:to>
      <xdr:col>8</xdr:col>
      <xdr:colOff>444800</xdr:colOff>
      <xdr:row>10</xdr:row>
      <xdr:rowOff>169773</xdr:rowOff>
    </xdr:to>
    <xdr:cxnSp macro="">
      <xdr:nvCxnSpPr>
        <xdr:cNvPr id="219" name="Düz Bağlayıcı 218">
          <a:extLst>
            <a:ext uri="{FF2B5EF4-FFF2-40B4-BE49-F238E27FC236}"/>
          </a:extLst>
        </xdr:cNvPr>
        <xdr:cNvCxnSpPr/>
      </xdr:nvCxnSpPr>
      <xdr:spPr>
        <a:xfrm flipH="1" flipV="1">
          <a:off x="4811486" y="1464129"/>
          <a:ext cx="370490" cy="8413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13138</xdr:colOff>
      <xdr:row>8</xdr:row>
      <xdr:rowOff>43027</xdr:rowOff>
    </xdr:from>
    <xdr:to>
      <xdr:col>11</xdr:col>
      <xdr:colOff>41086</xdr:colOff>
      <xdr:row>8</xdr:row>
      <xdr:rowOff>43028</xdr:rowOff>
    </xdr:to>
    <xdr:cxnSp macro="">
      <xdr:nvCxnSpPr>
        <xdr:cNvPr id="122" name="Düz Bağlayıcı 121">
          <a:extLst>
            <a:ext uri="{FF2B5EF4-FFF2-40B4-BE49-F238E27FC236}"/>
          </a:extLst>
        </xdr:cNvPr>
        <xdr:cNvCxnSpPr/>
      </xdr:nvCxnSpPr>
      <xdr:spPr>
        <a:xfrm>
          <a:off x="4755931" y="1865586"/>
          <a:ext cx="1830798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553030</xdr:colOff>
      <xdr:row>36</xdr:row>
      <xdr:rowOff>16565</xdr:rowOff>
    </xdr:from>
    <xdr:to>
      <xdr:col>4</xdr:col>
      <xdr:colOff>569595</xdr:colOff>
      <xdr:row>45</xdr:row>
      <xdr:rowOff>16566</xdr:rowOff>
    </xdr:to>
    <xdr:cxnSp macro="">
      <xdr:nvCxnSpPr>
        <xdr:cNvPr id="232" name="Düz Bağlayıcı 231">
          <a:extLst>
            <a:ext uri="{FF2B5EF4-FFF2-40B4-BE49-F238E27FC236}"/>
          </a:extLst>
        </xdr:cNvPr>
        <xdr:cNvCxnSpPr/>
      </xdr:nvCxnSpPr>
      <xdr:spPr>
        <a:xfrm>
          <a:off x="3098110" y="7369865"/>
          <a:ext cx="16565" cy="152400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49696</xdr:colOff>
      <xdr:row>36</xdr:row>
      <xdr:rowOff>8282</xdr:rowOff>
    </xdr:from>
    <xdr:to>
      <xdr:col>5</xdr:col>
      <xdr:colOff>66261</xdr:colOff>
      <xdr:row>45</xdr:row>
      <xdr:rowOff>16566</xdr:rowOff>
    </xdr:to>
    <xdr:cxnSp macro="">
      <xdr:nvCxnSpPr>
        <xdr:cNvPr id="233" name="Düz Bağlayıcı 232">
          <a:extLst>
            <a:ext uri="{FF2B5EF4-FFF2-40B4-BE49-F238E27FC236}"/>
          </a:extLst>
        </xdr:cNvPr>
        <xdr:cNvCxnSpPr/>
      </xdr:nvCxnSpPr>
      <xdr:spPr>
        <a:xfrm>
          <a:off x="3231046" y="7361582"/>
          <a:ext cx="16565" cy="153228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402327</xdr:colOff>
      <xdr:row>36</xdr:row>
      <xdr:rowOff>23232</xdr:rowOff>
    </xdr:from>
    <xdr:to>
      <xdr:col>6</xdr:col>
      <xdr:colOff>412226</xdr:colOff>
      <xdr:row>45</xdr:row>
      <xdr:rowOff>24848</xdr:rowOff>
    </xdr:to>
    <xdr:cxnSp macro="">
      <xdr:nvCxnSpPr>
        <xdr:cNvPr id="234" name="Düz Bağlayıcı 233">
          <a:extLst>
            <a:ext uri="{FF2B5EF4-FFF2-40B4-BE49-F238E27FC236}"/>
          </a:extLst>
        </xdr:cNvPr>
        <xdr:cNvCxnSpPr/>
      </xdr:nvCxnSpPr>
      <xdr:spPr>
        <a:xfrm>
          <a:off x="4195182" y="7376532"/>
          <a:ext cx="9899" cy="152561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92927</xdr:colOff>
      <xdr:row>36</xdr:row>
      <xdr:rowOff>32524</xdr:rowOff>
    </xdr:from>
    <xdr:to>
      <xdr:col>7</xdr:col>
      <xdr:colOff>107674</xdr:colOff>
      <xdr:row>45</xdr:row>
      <xdr:rowOff>24848</xdr:rowOff>
    </xdr:to>
    <xdr:cxnSp macro="">
      <xdr:nvCxnSpPr>
        <xdr:cNvPr id="235" name="Düz Bağlayıcı 234">
          <a:extLst>
            <a:ext uri="{FF2B5EF4-FFF2-40B4-BE49-F238E27FC236}"/>
          </a:extLst>
        </xdr:cNvPr>
        <xdr:cNvCxnSpPr/>
      </xdr:nvCxnSpPr>
      <xdr:spPr>
        <a:xfrm>
          <a:off x="4322027" y="7385824"/>
          <a:ext cx="14747" cy="15163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415849</xdr:colOff>
      <xdr:row>36</xdr:row>
      <xdr:rowOff>24847</xdr:rowOff>
    </xdr:from>
    <xdr:to>
      <xdr:col>8</xdr:col>
      <xdr:colOff>432413</xdr:colOff>
      <xdr:row>45</xdr:row>
      <xdr:rowOff>41413</xdr:rowOff>
    </xdr:to>
    <xdr:cxnSp macro="">
      <xdr:nvCxnSpPr>
        <xdr:cNvPr id="236" name="Düz Bağlayıcı 235">
          <a:extLst>
            <a:ext uri="{FF2B5EF4-FFF2-40B4-BE49-F238E27FC236}"/>
          </a:extLst>
        </xdr:cNvPr>
        <xdr:cNvCxnSpPr/>
      </xdr:nvCxnSpPr>
      <xdr:spPr>
        <a:xfrm>
          <a:off x="5256454" y="7378147"/>
          <a:ext cx="8282" cy="154056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585995</xdr:colOff>
      <xdr:row>36</xdr:row>
      <xdr:rowOff>22517</xdr:rowOff>
    </xdr:from>
    <xdr:to>
      <xdr:col>8</xdr:col>
      <xdr:colOff>594277</xdr:colOff>
      <xdr:row>45</xdr:row>
      <xdr:rowOff>39084</xdr:rowOff>
    </xdr:to>
    <xdr:cxnSp macro="">
      <xdr:nvCxnSpPr>
        <xdr:cNvPr id="237" name="Düz Bağlayıcı 236">
          <a:extLst>
            <a:ext uri="{FF2B5EF4-FFF2-40B4-BE49-F238E27FC236}"/>
          </a:extLst>
        </xdr:cNvPr>
        <xdr:cNvCxnSpPr/>
      </xdr:nvCxnSpPr>
      <xdr:spPr>
        <a:xfrm>
          <a:off x="5424695" y="7375817"/>
          <a:ext cx="8282" cy="154056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547825</xdr:colOff>
      <xdr:row>36</xdr:row>
      <xdr:rowOff>21772</xdr:rowOff>
    </xdr:from>
    <xdr:to>
      <xdr:col>5</xdr:col>
      <xdr:colOff>48180</xdr:colOff>
      <xdr:row>36</xdr:row>
      <xdr:rowOff>21773</xdr:rowOff>
    </xdr:to>
    <xdr:cxnSp macro="">
      <xdr:nvCxnSpPr>
        <xdr:cNvPr id="238" name="Düz Bağlayıcı 237">
          <a:extLst>
            <a:ext uri="{FF2B5EF4-FFF2-40B4-BE49-F238E27FC236}"/>
          </a:extLst>
        </xdr:cNvPr>
        <xdr:cNvCxnSpPr/>
      </xdr:nvCxnSpPr>
      <xdr:spPr>
        <a:xfrm flipH="1">
          <a:off x="3092905" y="7375072"/>
          <a:ext cx="137431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397306</xdr:colOff>
      <xdr:row>36</xdr:row>
      <xdr:rowOff>23234</xdr:rowOff>
    </xdr:from>
    <xdr:to>
      <xdr:col>7</xdr:col>
      <xdr:colOff>86677</xdr:colOff>
      <xdr:row>36</xdr:row>
      <xdr:rowOff>23235</xdr:rowOff>
    </xdr:to>
    <xdr:cxnSp macro="">
      <xdr:nvCxnSpPr>
        <xdr:cNvPr id="239" name="Düz Bağlayıcı 238">
          <a:extLst>
            <a:ext uri="{FF2B5EF4-FFF2-40B4-BE49-F238E27FC236}"/>
          </a:extLst>
        </xdr:cNvPr>
        <xdr:cNvCxnSpPr/>
      </xdr:nvCxnSpPr>
      <xdr:spPr>
        <a:xfrm flipH="1">
          <a:off x="4182541" y="7376534"/>
          <a:ext cx="133688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406309</xdr:colOff>
      <xdr:row>36</xdr:row>
      <xdr:rowOff>32658</xdr:rowOff>
    </xdr:from>
    <xdr:to>
      <xdr:col>8</xdr:col>
      <xdr:colOff>550383</xdr:colOff>
      <xdr:row>36</xdr:row>
      <xdr:rowOff>32659</xdr:rowOff>
    </xdr:to>
    <xdr:cxnSp macro="">
      <xdr:nvCxnSpPr>
        <xdr:cNvPr id="240" name="Düz Bağlayıcı 239">
          <a:extLst>
            <a:ext uri="{FF2B5EF4-FFF2-40B4-BE49-F238E27FC236}"/>
          </a:extLst>
        </xdr:cNvPr>
        <xdr:cNvCxnSpPr/>
      </xdr:nvCxnSpPr>
      <xdr:spPr>
        <a:xfrm flipH="1">
          <a:off x="5246914" y="7385958"/>
          <a:ext cx="13607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326625</xdr:colOff>
      <xdr:row>36</xdr:row>
      <xdr:rowOff>27565</xdr:rowOff>
    </xdr:from>
    <xdr:to>
      <xdr:col>9</xdr:col>
      <xdr:colOff>174669</xdr:colOff>
      <xdr:row>36</xdr:row>
      <xdr:rowOff>33009</xdr:rowOff>
    </xdr:to>
    <xdr:cxnSp macro="">
      <xdr:nvCxnSpPr>
        <xdr:cNvPr id="241" name="Düz Bağlayıcı 240">
          <a:extLst>
            <a:ext uri="{FF2B5EF4-FFF2-40B4-BE49-F238E27FC236}"/>
          </a:extLst>
        </xdr:cNvPr>
        <xdr:cNvCxnSpPr/>
      </xdr:nvCxnSpPr>
      <xdr:spPr>
        <a:xfrm flipH="1">
          <a:off x="2862180" y="7380865"/>
          <a:ext cx="2779819" cy="544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330109</xdr:colOff>
      <xdr:row>37</xdr:row>
      <xdr:rowOff>21772</xdr:rowOff>
    </xdr:from>
    <xdr:to>
      <xdr:col>9</xdr:col>
      <xdr:colOff>187658</xdr:colOff>
      <xdr:row>37</xdr:row>
      <xdr:rowOff>27216</xdr:rowOff>
    </xdr:to>
    <xdr:cxnSp macro="">
      <xdr:nvCxnSpPr>
        <xdr:cNvPr id="242" name="Düz Bağlayıcı 241">
          <a:extLst>
            <a:ext uri="{FF2B5EF4-FFF2-40B4-BE49-F238E27FC236}"/>
          </a:extLst>
        </xdr:cNvPr>
        <xdr:cNvCxnSpPr/>
      </xdr:nvCxnSpPr>
      <xdr:spPr>
        <a:xfrm flipH="1">
          <a:off x="2875189" y="7536997"/>
          <a:ext cx="2779819" cy="544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324666</xdr:colOff>
      <xdr:row>39</xdr:row>
      <xdr:rowOff>10885</xdr:rowOff>
    </xdr:from>
    <xdr:to>
      <xdr:col>9</xdr:col>
      <xdr:colOff>182215</xdr:colOff>
      <xdr:row>39</xdr:row>
      <xdr:rowOff>13607</xdr:rowOff>
    </xdr:to>
    <xdr:cxnSp macro="">
      <xdr:nvCxnSpPr>
        <xdr:cNvPr id="243" name="Düz Bağlayıcı 242">
          <a:extLst>
            <a:ext uri="{FF2B5EF4-FFF2-40B4-BE49-F238E27FC236}"/>
          </a:extLst>
        </xdr:cNvPr>
        <xdr:cNvCxnSpPr/>
      </xdr:nvCxnSpPr>
      <xdr:spPr>
        <a:xfrm flipH="1">
          <a:off x="2869746" y="7849960"/>
          <a:ext cx="2779819" cy="544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339557</xdr:colOff>
      <xdr:row>40</xdr:row>
      <xdr:rowOff>1725</xdr:rowOff>
    </xdr:from>
    <xdr:to>
      <xdr:col>9</xdr:col>
      <xdr:colOff>186910</xdr:colOff>
      <xdr:row>40</xdr:row>
      <xdr:rowOff>3595</xdr:rowOff>
    </xdr:to>
    <xdr:cxnSp macro="">
      <xdr:nvCxnSpPr>
        <xdr:cNvPr id="244" name="Düz Bağlayıcı 243">
          <a:extLst>
            <a:ext uri="{FF2B5EF4-FFF2-40B4-BE49-F238E27FC236}"/>
          </a:extLst>
        </xdr:cNvPr>
        <xdr:cNvCxnSpPr/>
      </xdr:nvCxnSpPr>
      <xdr:spPr>
        <a:xfrm flipH="1">
          <a:off x="2884637" y="8000820"/>
          <a:ext cx="2769618" cy="37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357160</xdr:colOff>
      <xdr:row>41</xdr:row>
      <xdr:rowOff>149477</xdr:rowOff>
    </xdr:from>
    <xdr:to>
      <xdr:col>9</xdr:col>
      <xdr:colOff>204849</xdr:colOff>
      <xdr:row>41</xdr:row>
      <xdr:rowOff>154556</xdr:rowOff>
    </xdr:to>
    <xdr:cxnSp macro="">
      <xdr:nvCxnSpPr>
        <xdr:cNvPr id="245" name="Düz Bağlayıcı 244">
          <a:extLst>
            <a:ext uri="{FF2B5EF4-FFF2-40B4-BE49-F238E27FC236}"/>
          </a:extLst>
        </xdr:cNvPr>
        <xdr:cNvCxnSpPr/>
      </xdr:nvCxnSpPr>
      <xdr:spPr>
        <a:xfrm flipH="1" flipV="1">
          <a:off x="2902240" y="8312402"/>
          <a:ext cx="2769987" cy="507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359822</xdr:colOff>
      <xdr:row>42</xdr:row>
      <xdr:rowOff>124113</xdr:rowOff>
    </xdr:from>
    <xdr:to>
      <xdr:col>9</xdr:col>
      <xdr:colOff>194059</xdr:colOff>
      <xdr:row>42</xdr:row>
      <xdr:rowOff>129395</xdr:rowOff>
    </xdr:to>
    <xdr:cxnSp macro="">
      <xdr:nvCxnSpPr>
        <xdr:cNvPr id="246" name="Düz Bağlayıcı 245">
          <a:extLst>
            <a:ext uri="{FF2B5EF4-FFF2-40B4-BE49-F238E27FC236}"/>
          </a:extLst>
        </xdr:cNvPr>
        <xdr:cNvCxnSpPr/>
      </xdr:nvCxnSpPr>
      <xdr:spPr>
        <a:xfrm flipH="1">
          <a:off x="2904902" y="8456583"/>
          <a:ext cx="2756542" cy="105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557561</xdr:colOff>
      <xdr:row>44</xdr:row>
      <xdr:rowOff>29812</xdr:rowOff>
    </xdr:from>
    <xdr:to>
      <xdr:col>10</xdr:col>
      <xdr:colOff>66409</xdr:colOff>
      <xdr:row>44</xdr:row>
      <xdr:rowOff>37171</xdr:rowOff>
    </xdr:to>
    <xdr:cxnSp macro="">
      <xdr:nvCxnSpPr>
        <xdr:cNvPr id="247" name="Düz Bağlayıcı 246">
          <a:extLst>
            <a:ext uri="{FF2B5EF4-FFF2-40B4-BE49-F238E27FC236}"/>
          </a:extLst>
        </xdr:cNvPr>
        <xdr:cNvCxnSpPr/>
      </xdr:nvCxnSpPr>
      <xdr:spPr>
        <a:xfrm flipH="1">
          <a:off x="2491136" y="8745187"/>
          <a:ext cx="3652223" cy="7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534330</xdr:colOff>
      <xdr:row>45</xdr:row>
      <xdr:rowOff>95901</xdr:rowOff>
    </xdr:from>
    <xdr:to>
      <xdr:col>10</xdr:col>
      <xdr:colOff>95907</xdr:colOff>
      <xdr:row>45</xdr:row>
      <xdr:rowOff>98224</xdr:rowOff>
    </xdr:to>
    <xdr:cxnSp macro="">
      <xdr:nvCxnSpPr>
        <xdr:cNvPr id="248" name="Düz Bağlayıcı 247">
          <a:extLst>
            <a:ext uri="{FF2B5EF4-FFF2-40B4-BE49-F238E27FC236}"/>
          </a:extLst>
        </xdr:cNvPr>
        <xdr:cNvCxnSpPr/>
      </xdr:nvCxnSpPr>
      <xdr:spPr>
        <a:xfrm flipH="1">
          <a:off x="2467905" y="8965581"/>
          <a:ext cx="3697325" cy="46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340129</xdr:colOff>
      <xdr:row>39</xdr:row>
      <xdr:rowOff>8659</xdr:rowOff>
    </xdr:from>
    <xdr:to>
      <xdr:col>4</xdr:col>
      <xdr:colOff>344458</xdr:colOff>
      <xdr:row>40</xdr:row>
      <xdr:rowOff>4329</xdr:rowOff>
    </xdr:to>
    <xdr:cxnSp macro="">
      <xdr:nvCxnSpPr>
        <xdr:cNvPr id="249" name="Düz Bağlayıcı 248">
          <a:extLst>
            <a:ext uri="{FF2B5EF4-FFF2-40B4-BE49-F238E27FC236}"/>
          </a:extLst>
        </xdr:cNvPr>
        <xdr:cNvCxnSpPr/>
      </xdr:nvCxnSpPr>
      <xdr:spPr>
        <a:xfrm>
          <a:off x="2885209" y="7847734"/>
          <a:ext cx="4329" cy="15759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355242</xdr:colOff>
      <xdr:row>41</xdr:row>
      <xdr:rowOff>129455</xdr:rowOff>
    </xdr:from>
    <xdr:to>
      <xdr:col>4</xdr:col>
      <xdr:colOff>364717</xdr:colOff>
      <xdr:row>42</xdr:row>
      <xdr:rowOff>134966</xdr:rowOff>
    </xdr:to>
    <xdr:cxnSp macro="">
      <xdr:nvCxnSpPr>
        <xdr:cNvPr id="250" name="Düz Bağlayıcı 249">
          <a:extLst>
            <a:ext uri="{FF2B5EF4-FFF2-40B4-BE49-F238E27FC236}"/>
          </a:extLst>
        </xdr:cNvPr>
        <xdr:cNvCxnSpPr/>
      </xdr:nvCxnSpPr>
      <xdr:spPr>
        <a:xfrm>
          <a:off x="2900322" y="8300000"/>
          <a:ext cx="9475" cy="1745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331469</xdr:colOff>
      <xdr:row>36</xdr:row>
      <xdr:rowOff>23232</xdr:rowOff>
    </xdr:from>
    <xdr:to>
      <xdr:col>4</xdr:col>
      <xdr:colOff>332631</xdr:colOff>
      <xdr:row>37</xdr:row>
      <xdr:rowOff>34635</xdr:rowOff>
    </xdr:to>
    <xdr:cxnSp macro="">
      <xdr:nvCxnSpPr>
        <xdr:cNvPr id="251" name="Düz Bağlayıcı 250">
          <a:extLst>
            <a:ext uri="{FF2B5EF4-FFF2-40B4-BE49-F238E27FC236}"/>
          </a:extLst>
        </xdr:cNvPr>
        <xdr:cNvCxnSpPr/>
      </xdr:nvCxnSpPr>
      <xdr:spPr>
        <a:xfrm flipH="1">
          <a:off x="2876549" y="7376532"/>
          <a:ext cx="1162" cy="1733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173182</xdr:colOff>
      <xdr:row>36</xdr:row>
      <xdr:rowOff>17318</xdr:rowOff>
    </xdr:from>
    <xdr:to>
      <xdr:col>9</xdr:col>
      <xdr:colOff>177511</xdr:colOff>
      <xdr:row>37</xdr:row>
      <xdr:rowOff>12988</xdr:rowOff>
    </xdr:to>
    <xdr:cxnSp macro="">
      <xdr:nvCxnSpPr>
        <xdr:cNvPr id="252" name="Düz Bağlayıcı 251">
          <a:extLst>
            <a:ext uri="{FF2B5EF4-FFF2-40B4-BE49-F238E27FC236}"/>
          </a:extLst>
        </xdr:cNvPr>
        <xdr:cNvCxnSpPr/>
      </xdr:nvCxnSpPr>
      <xdr:spPr>
        <a:xfrm>
          <a:off x="5640532" y="7370618"/>
          <a:ext cx="4329" cy="15759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170234</xdr:colOff>
      <xdr:row>38</xdr:row>
      <xdr:rowOff>167153</xdr:rowOff>
    </xdr:from>
    <xdr:to>
      <xdr:col>9</xdr:col>
      <xdr:colOff>174563</xdr:colOff>
      <xdr:row>39</xdr:row>
      <xdr:rowOff>151583</xdr:rowOff>
    </xdr:to>
    <xdr:cxnSp macro="">
      <xdr:nvCxnSpPr>
        <xdr:cNvPr id="253" name="Düz Bağlayıcı 252">
          <a:extLst>
            <a:ext uri="{FF2B5EF4-FFF2-40B4-BE49-F238E27FC236}"/>
          </a:extLst>
        </xdr:cNvPr>
        <xdr:cNvCxnSpPr/>
      </xdr:nvCxnSpPr>
      <xdr:spPr>
        <a:xfrm>
          <a:off x="5637584" y="7836683"/>
          <a:ext cx="4329" cy="15395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186905</xdr:colOff>
      <xdr:row>41</xdr:row>
      <xdr:rowOff>154556</xdr:rowOff>
    </xdr:from>
    <xdr:to>
      <xdr:col>9</xdr:col>
      <xdr:colOff>188260</xdr:colOff>
      <xdr:row>42</xdr:row>
      <xdr:rowOff>125515</xdr:rowOff>
    </xdr:to>
    <xdr:cxnSp macro="">
      <xdr:nvCxnSpPr>
        <xdr:cNvPr id="254" name="Düz Bağlayıcı 253">
          <a:extLst>
            <a:ext uri="{FF2B5EF4-FFF2-40B4-BE49-F238E27FC236}"/>
          </a:extLst>
        </xdr:cNvPr>
        <xdr:cNvCxnSpPr/>
      </xdr:nvCxnSpPr>
      <xdr:spPr>
        <a:xfrm>
          <a:off x="5654255" y="8317481"/>
          <a:ext cx="1355" cy="14050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90921</xdr:colOff>
      <xdr:row>36</xdr:row>
      <xdr:rowOff>30629</xdr:rowOff>
    </xdr:from>
    <xdr:to>
      <xdr:col>2</xdr:col>
      <xdr:colOff>102054</xdr:colOff>
      <xdr:row>45</xdr:row>
      <xdr:rowOff>13607</xdr:rowOff>
    </xdr:to>
    <xdr:cxnSp macro="">
      <xdr:nvCxnSpPr>
        <xdr:cNvPr id="255" name="Düz Bağlayıcı 254">
          <a:extLst>
            <a:ext uri="{FF2B5EF4-FFF2-40B4-BE49-F238E27FC236}"/>
          </a:extLst>
        </xdr:cNvPr>
        <xdr:cNvCxnSpPr/>
      </xdr:nvCxnSpPr>
      <xdr:spPr>
        <a:xfrm>
          <a:off x="1414896" y="7383929"/>
          <a:ext cx="11133" cy="15069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223443</xdr:colOff>
      <xdr:row>36</xdr:row>
      <xdr:rowOff>22346</xdr:rowOff>
    </xdr:from>
    <xdr:to>
      <xdr:col>2</xdr:col>
      <xdr:colOff>231727</xdr:colOff>
      <xdr:row>45</xdr:row>
      <xdr:rowOff>22346</xdr:rowOff>
    </xdr:to>
    <xdr:cxnSp macro="">
      <xdr:nvCxnSpPr>
        <xdr:cNvPr id="256" name="Düz Bağlayıcı 255">
          <a:extLst>
            <a:ext uri="{FF2B5EF4-FFF2-40B4-BE49-F238E27FC236}"/>
          </a:extLst>
        </xdr:cNvPr>
        <xdr:cNvCxnSpPr/>
      </xdr:nvCxnSpPr>
      <xdr:spPr>
        <a:xfrm>
          <a:off x="1547418" y="7375646"/>
          <a:ext cx="8284" cy="152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82670</xdr:colOff>
      <xdr:row>36</xdr:row>
      <xdr:rowOff>29045</xdr:rowOff>
    </xdr:from>
    <xdr:to>
      <xdr:col>2</xdr:col>
      <xdr:colOff>218740</xdr:colOff>
      <xdr:row>36</xdr:row>
      <xdr:rowOff>29046</xdr:rowOff>
    </xdr:to>
    <xdr:cxnSp macro="">
      <xdr:nvCxnSpPr>
        <xdr:cNvPr id="257" name="Düz Bağlayıcı 256">
          <a:extLst>
            <a:ext uri="{FF2B5EF4-FFF2-40B4-BE49-F238E27FC236}"/>
          </a:extLst>
        </xdr:cNvPr>
        <xdr:cNvCxnSpPr/>
      </xdr:nvCxnSpPr>
      <xdr:spPr>
        <a:xfrm flipH="1">
          <a:off x="1406645" y="7382345"/>
          <a:ext cx="136070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82670</xdr:colOff>
      <xdr:row>36</xdr:row>
      <xdr:rowOff>25451</xdr:rowOff>
    </xdr:from>
    <xdr:to>
      <xdr:col>2</xdr:col>
      <xdr:colOff>85749</xdr:colOff>
      <xdr:row>37</xdr:row>
      <xdr:rowOff>3884</xdr:rowOff>
    </xdr:to>
    <xdr:cxnSp macro="">
      <xdr:nvCxnSpPr>
        <xdr:cNvPr id="258" name="Düz Bağlayıcı 257">
          <a:extLst>
            <a:ext uri="{FF2B5EF4-FFF2-40B4-BE49-F238E27FC236}"/>
          </a:extLst>
        </xdr:cNvPr>
        <xdr:cNvCxnSpPr/>
      </xdr:nvCxnSpPr>
      <xdr:spPr>
        <a:xfrm flipH="1">
          <a:off x="1406645" y="7378751"/>
          <a:ext cx="3079" cy="14035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39</xdr:row>
      <xdr:rowOff>28174</xdr:rowOff>
    </xdr:from>
    <xdr:to>
      <xdr:col>2</xdr:col>
      <xdr:colOff>229719</xdr:colOff>
      <xdr:row>39</xdr:row>
      <xdr:rowOff>28175</xdr:rowOff>
    </xdr:to>
    <xdr:cxnSp macro="">
      <xdr:nvCxnSpPr>
        <xdr:cNvPr id="259" name="Düz Bağlayıcı 258">
          <a:extLst>
            <a:ext uri="{FF2B5EF4-FFF2-40B4-BE49-F238E27FC236}"/>
          </a:extLst>
        </xdr:cNvPr>
        <xdr:cNvCxnSpPr/>
      </xdr:nvCxnSpPr>
      <xdr:spPr>
        <a:xfrm flipH="1">
          <a:off x="1419225" y="7867249"/>
          <a:ext cx="136070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39</xdr:row>
      <xdr:rowOff>24580</xdr:rowOff>
    </xdr:from>
    <xdr:to>
      <xdr:col>2</xdr:col>
      <xdr:colOff>98329</xdr:colOff>
      <xdr:row>40</xdr:row>
      <xdr:rowOff>3013</xdr:rowOff>
    </xdr:to>
    <xdr:cxnSp macro="">
      <xdr:nvCxnSpPr>
        <xdr:cNvPr id="260" name="Düz Bağlayıcı 259">
          <a:extLst>
            <a:ext uri="{FF2B5EF4-FFF2-40B4-BE49-F238E27FC236}"/>
          </a:extLst>
        </xdr:cNvPr>
        <xdr:cNvCxnSpPr/>
      </xdr:nvCxnSpPr>
      <xdr:spPr>
        <a:xfrm flipH="1">
          <a:off x="1419225" y="7863655"/>
          <a:ext cx="3079" cy="14035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109627</xdr:colOff>
      <xdr:row>42</xdr:row>
      <xdr:rowOff>10725</xdr:rowOff>
    </xdr:from>
    <xdr:to>
      <xdr:col>2</xdr:col>
      <xdr:colOff>236626</xdr:colOff>
      <xdr:row>42</xdr:row>
      <xdr:rowOff>10726</xdr:rowOff>
    </xdr:to>
    <xdr:cxnSp macro="">
      <xdr:nvCxnSpPr>
        <xdr:cNvPr id="261" name="Düz Bağlayıcı 260">
          <a:extLst>
            <a:ext uri="{FF2B5EF4-FFF2-40B4-BE49-F238E27FC236}"/>
          </a:extLst>
        </xdr:cNvPr>
        <xdr:cNvCxnSpPr/>
      </xdr:nvCxnSpPr>
      <xdr:spPr>
        <a:xfrm flipH="1">
          <a:off x="1433602" y="8345100"/>
          <a:ext cx="136070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42</xdr:row>
      <xdr:rowOff>13888</xdr:rowOff>
    </xdr:from>
    <xdr:to>
      <xdr:col>2</xdr:col>
      <xdr:colOff>98329</xdr:colOff>
      <xdr:row>42</xdr:row>
      <xdr:rowOff>167847</xdr:rowOff>
    </xdr:to>
    <xdr:cxnSp macro="">
      <xdr:nvCxnSpPr>
        <xdr:cNvPr id="262" name="Düz Bağlayıcı 261">
          <a:extLst>
            <a:ext uri="{FF2B5EF4-FFF2-40B4-BE49-F238E27FC236}"/>
          </a:extLst>
        </xdr:cNvPr>
        <xdr:cNvCxnSpPr/>
      </xdr:nvCxnSpPr>
      <xdr:spPr>
        <a:xfrm flipH="1">
          <a:off x="1419225" y="8355883"/>
          <a:ext cx="3079" cy="1412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369771</xdr:colOff>
      <xdr:row>35</xdr:row>
      <xdr:rowOff>136960</xdr:rowOff>
    </xdr:from>
    <xdr:to>
      <xdr:col>9</xdr:col>
      <xdr:colOff>369771</xdr:colOff>
      <xdr:row>44</xdr:row>
      <xdr:rowOff>33287</xdr:rowOff>
    </xdr:to>
    <xdr:cxnSp macro="">
      <xdr:nvCxnSpPr>
        <xdr:cNvPr id="263" name="Düz Ok Bağlayıcısı 262">
          <a:extLst>
            <a:ext uri="{FF2B5EF4-FFF2-40B4-BE49-F238E27FC236}"/>
          </a:extLst>
        </xdr:cNvPr>
        <xdr:cNvCxnSpPr/>
      </xdr:nvCxnSpPr>
      <xdr:spPr>
        <a:xfrm>
          <a:off x="5837121" y="7328335"/>
          <a:ext cx="0" cy="1420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601265</xdr:colOff>
      <xdr:row>36</xdr:row>
      <xdr:rowOff>4052</xdr:rowOff>
    </xdr:from>
    <xdr:to>
      <xdr:col>3</xdr:col>
      <xdr:colOff>4053</xdr:colOff>
      <xdr:row>45</xdr:row>
      <xdr:rowOff>117133</xdr:rowOff>
    </xdr:to>
    <xdr:cxnSp macro="">
      <xdr:nvCxnSpPr>
        <xdr:cNvPr id="264" name="Düz Ok Bağlayıcısı 263">
          <a:extLst>
            <a:ext uri="{FF2B5EF4-FFF2-40B4-BE49-F238E27FC236}"/>
          </a:extLst>
        </xdr:cNvPr>
        <xdr:cNvCxnSpPr/>
      </xdr:nvCxnSpPr>
      <xdr:spPr>
        <a:xfrm flipH="1">
          <a:off x="1925240" y="7357352"/>
          <a:ext cx="12388" cy="163901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108160</xdr:colOff>
      <xdr:row>44</xdr:row>
      <xdr:rowOff>45177</xdr:rowOff>
    </xdr:from>
    <xdr:to>
      <xdr:col>3</xdr:col>
      <xdr:colOff>181354</xdr:colOff>
      <xdr:row>44</xdr:row>
      <xdr:rowOff>50188</xdr:rowOff>
    </xdr:to>
    <xdr:cxnSp macro="">
      <xdr:nvCxnSpPr>
        <xdr:cNvPr id="265" name="Düz Bağlayıcı 264">
          <a:extLst>
            <a:ext uri="{FF2B5EF4-FFF2-40B4-BE49-F238E27FC236}"/>
          </a:extLst>
        </xdr:cNvPr>
        <xdr:cNvCxnSpPr/>
      </xdr:nvCxnSpPr>
      <xdr:spPr>
        <a:xfrm flipH="1">
          <a:off x="774910" y="8770077"/>
          <a:ext cx="1340019" cy="50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121068</xdr:colOff>
      <xdr:row>45</xdr:row>
      <xdr:rowOff>107322</xdr:rowOff>
    </xdr:from>
    <xdr:to>
      <xdr:col>3</xdr:col>
      <xdr:colOff>189971</xdr:colOff>
      <xdr:row>45</xdr:row>
      <xdr:rowOff>115428</xdr:rowOff>
    </xdr:to>
    <xdr:cxnSp macro="">
      <xdr:nvCxnSpPr>
        <xdr:cNvPr id="266" name="Düz Bağlayıcı 265">
          <a:extLst>
            <a:ext uri="{FF2B5EF4-FFF2-40B4-BE49-F238E27FC236}"/>
          </a:extLst>
        </xdr:cNvPr>
        <xdr:cNvCxnSpPr/>
      </xdr:nvCxnSpPr>
      <xdr:spPr>
        <a:xfrm flipH="1">
          <a:off x="787818" y="8984622"/>
          <a:ext cx="1335728" cy="40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394607</xdr:colOff>
      <xdr:row>36</xdr:row>
      <xdr:rowOff>74840</xdr:rowOff>
    </xdr:from>
    <xdr:to>
      <xdr:col>2</xdr:col>
      <xdr:colOff>57510</xdr:colOff>
      <xdr:row>42</xdr:row>
      <xdr:rowOff>109777</xdr:rowOff>
    </xdr:to>
    <xdr:cxnSp macro="">
      <xdr:nvCxnSpPr>
        <xdr:cNvPr id="267" name="Düz Bağlayıcı 266">
          <a:extLst>
            <a:ext uri="{FF2B5EF4-FFF2-40B4-BE49-F238E27FC236}"/>
          </a:extLst>
        </xdr:cNvPr>
        <xdr:cNvCxnSpPr/>
      </xdr:nvCxnSpPr>
      <xdr:spPr>
        <a:xfrm flipH="1" flipV="1">
          <a:off x="1061357" y="7428140"/>
          <a:ext cx="320128" cy="10140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388188</xdr:colOff>
      <xdr:row>36</xdr:row>
      <xdr:rowOff>40796</xdr:rowOff>
    </xdr:from>
    <xdr:to>
      <xdr:col>2</xdr:col>
      <xdr:colOff>61104</xdr:colOff>
      <xdr:row>39</xdr:row>
      <xdr:rowOff>82739</xdr:rowOff>
    </xdr:to>
    <xdr:cxnSp macro="">
      <xdr:nvCxnSpPr>
        <xdr:cNvPr id="268" name="Düz Bağlayıcı 267">
          <a:extLst>
            <a:ext uri="{FF2B5EF4-FFF2-40B4-BE49-F238E27FC236}"/>
          </a:extLst>
        </xdr:cNvPr>
        <xdr:cNvCxnSpPr/>
      </xdr:nvCxnSpPr>
      <xdr:spPr>
        <a:xfrm flipH="1" flipV="1">
          <a:off x="1054938" y="7403621"/>
          <a:ext cx="330141" cy="5181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398972</xdr:colOff>
      <xdr:row>36</xdr:row>
      <xdr:rowOff>64698</xdr:rowOff>
    </xdr:from>
    <xdr:to>
      <xdr:col>2</xdr:col>
      <xdr:colOff>46727</xdr:colOff>
      <xdr:row>36</xdr:row>
      <xdr:rowOff>115019</xdr:rowOff>
    </xdr:to>
    <xdr:cxnSp macro="">
      <xdr:nvCxnSpPr>
        <xdr:cNvPr id="269" name="Düz Bağlayıcı 268">
          <a:extLst>
            <a:ext uri="{FF2B5EF4-FFF2-40B4-BE49-F238E27FC236}"/>
          </a:extLst>
        </xdr:cNvPr>
        <xdr:cNvCxnSpPr/>
      </xdr:nvCxnSpPr>
      <xdr:spPr>
        <a:xfrm flipH="1" flipV="1">
          <a:off x="1065722" y="7417998"/>
          <a:ext cx="304980" cy="503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30307</xdr:colOff>
      <xdr:row>36</xdr:row>
      <xdr:rowOff>64943</xdr:rowOff>
    </xdr:from>
    <xdr:to>
      <xdr:col>1</xdr:col>
      <xdr:colOff>385330</xdr:colOff>
      <xdr:row>36</xdr:row>
      <xdr:rowOff>69273</xdr:rowOff>
    </xdr:to>
    <xdr:cxnSp macro="">
      <xdr:nvCxnSpPr>
        <xdr:cNvPr id="270" name="Düz Bağlayıcı 269">
          <a:extLst>
            <a:ext uri="{FF2B5EF4-FFF2-40B4-BE49-F238E27FC236}"/>
          </a:extLst>
        </xdr:cNvPr>
        <xdr:cNvCxnSpPr/>
      </xdr:nvCxnSpPr>
      <xdr:spPr>
        <a:xfrm flipH="1">
          <a:off x="697057" y="7418243"/>
          <a:ext cx="355023" cy="43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363991</xdr:colOff>
      <xdr:row>40</xdr:row>
      <xdr:rowOff>20604</xdr:rowOff>
    </xdr:from>
    <xdr:to>
      <xdr:col>0</xdr:col>
      <xdr:colOff>499060</xdr:colOff>
      <xdr:row>40</xdr:row>
      <xdr:rowOff>20605</xdr:rowOff>
    </xdr:to>
    <xdr:cxnSp macro="">
      <xdr:nvCxnSpPr>
        <xdr:cNvPr id="271" name="Düz Bağlayıcı 270">
          <a:extLst>
            <a:ext uri="{FF2B5EF4-FFF2-40B4-BE49-F238E27FC236}"/>
          </a:extLst>
        </xdr:cNvPr>
        <xdr:cNvCxnSpPr/>
      </xdr:nvCxnSpPr>
      <xdr:spPr>
        <a:xfrm flipH="1">
          <a:off x="363991" y="8021604"/>
          <a:ext cx="136070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374196</xdr:colOff>
      <xdr:row>40</xdr:row>
      <xdr:rowOff>6804</xdr:rowOff>
    </xdr:from>
    <xdr:to>
      <xdr:col>0</xdr:col>
      <xdr:colOff>377277</xdr:colOff>
      <xdr:row>41</xdr:row>
      <xdr:rowOff>27214</xdr:rowOff>
    </xdr:to>
    <xdr:cxnSp macro="">
      <xdr:nvCxnSpPr>
        <xdr:cNvPr id="272" name="Düz Bağlayıcı 271">
          <a:extLst>
            <a:ext uri="{FF2B5EF4-FFF2-40B4-BE49-F238E27FC236}"/>
          </a:extLst>
        </xdr:cNvPr>
        <xdr:cNvCxnSpPr/>
      </xdr:nvCxnSpPr>
      <xdr:spPr>
        <a:xfrm flipH="1">
          <a:off x="374196" y="8007804"/>
          <a:ext cx="3081" cy="18233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547862</xdr:colOff>
      <xdr:row>40</xdr:row>
      <xdr:rowOff>6457</xdr:rowOff>
    </xdr:from>
    <xdr:to>
      <xdr:col>0</xdr:col>
      <xdr:colOff>548898</xdr:colOff>
      <xdr:row>41</xdr:row>
      <xdr:rowOff>9856</xdr:rowOff>
    </xdr:to>
    <xdr:cxnSp macro="">
      <xdr:nvCxnSpPr>
        <xdr:cNvPr id="273" name="Düz Bağlayıcı 272">
          <a:extLst>
            <a:ext uri="{FF2B5EF4-FFF2-40B4-BE49-F238E27FC236}"/>
          </a:extLst>
        </xdr:cNvPr>
        <xdr:cNvCxnSpPr/>
      </xdr:nvCxnSpPr>
      <xdr:spPr>
        <a:xfrm flipH="1">
          <a:off x="547862" y="8007457"/>
          <a:ext cx="1036" cy="16532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41</xdr:row>
      <xdr:rowOff>3401</xdr:rowOff>
    </xdr:from>
    <xdr:to>
      <xdr:col>0</xdr:col>
      <xdr:colOff>564695</xdr:colOff>
      <xdr:row>41</xdr:row>
      <xdr:rowOff>3402</xdr:rowOff>
    </xdr:to>
    <xdr:cxnSp macro="">
      <xdr:nvCxnSpPr>
        <xdr:cNvPr id="274" name="Düz Bağlayıcı 273">
          <a:extLst>
            <a:ext uri="{FF2B5EF4-FFF2-40B4-BE49-F238E27FC236}"/>
          </a:extLst>
        </xdr:cNvPr>
        <xdr:cNvCxnSpPr/>
      </xdr:nvCxnSpPr>
      <xdr:spPr>
        <a:xfrm flipH="1">
          <a:off x="428625" y="8166326"/>
          <a:ext cx="136070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251604</xdr:colOff>
      <xdr:row>41</xdr:row>
      <xdr:rowOff>7189</xdr:rowOff>
    </xdr:from>
    <xdr:to>
      <xdr:col>2</xdr:col>
      <xdr:colOff>580087</xdr:colOff>
      <xdr:row>41</xdr:row>
      <xdr:rowOff>7189</xdr:rowOff>
    </xdr:to>
    <xdr:cxnSp macro="">
      <xdr:nvCxnSpPr>
        <xdr:cNvPr id="280" name="Düz Bağlayıcı 279">
          <a:extLst>
            <a:ext uri="{FF2B5EF4-FFF2-40B4-BE49-F238E27FC236}"/>
          </a:extLst>
        </xdr:cNvPr>
        <xdr:cNvCxnSpPr/>
      </xdr:nvCxnSpPr>
      <xdr:spPr>
        <a:xfrm flipH="1">
          <a:off x="1575579" y="8170114"/>
          <a:ext cx="3378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232522</xdr:colOff>
      <xdr:row>41</xdr:row>
      <xdr:rowOff>5603</xdr:rowOff>
    </xdr:from>
    <xdr:to>
      <xdr:col>1</xdr:col>
      <xdr:colOff>570390</xdr:colOff>
      <xdr:row>41</xdr:row>
      <xdr:rowOff>5603</xdr:rowOff>
    </xdr:to>
    <xdr:cxnSp macro="">
      <xdr:nvCxnSpPr>
        <xdr:cNvPr id="281" name="Düz Bağlayıcı 280">
          <a:extLst>
            <a:ext uri="{FF2B5EF4-FFF2-40B4-BE49-F238E27FC236}"/>
          </a:extLst>
        </xdr:cNvPr>
        <xdr:cNvCxnSpPr/>
      </xdr:nvCxnSpPr>
      <xdr:spPr>
        <a:xfrm flipH="1">
          <a:off x="899272" y="8168528"/>
          <a:ext cx="3378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369570</xdr:colOff>
      <xdr:row>40</xdr:row>
      <xdr:rowOff>3810</xdr:rowOff>
    </xdr:from>
    <xdr:to>
      <xdr:col>1</xdr:col>
      <xdr:colOff>373380</xdr:colOff>
      <xdr:row>40</xdr:row>
      <xdr:rowOff>167459</xdr:rowOff>
    </xdr:to>
    <xdr:cxnSp macro="">
      <xdr:nvCxnSpPr>
        <xdr:cNvPr id="283" name="Düz Ok Bağlayıcısı 282">
          <a:extLst>
            <a:ext uri="{FF2B5EF4-FFF2-40B4-BE49-F238E27FC236}"/>
          </a:extLst>
        </xdr:cNvPr>
        <xdr:cNvCxnSpPr/>
      </xdr:nvCxnSpPr>
      <xdr:spPr>
        <a:xfrm>
          <a:off x="1036320" y="8004810"/>
          <a:ext cx="3810" cy="1562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40</xdr:row>
      <xdr:rowOff>3810</xdr:rowOff>
    </xdr:from>
    <xdr:to>
      <xdr:col>2</xdr:col>
      <xdr:colOff>461010</xdr:colOff>
      <xdr:row>40</xdr:row>
      <xdr:rowOff>167459</xdr:rowOff>
    </xdr:to>
    <xdr:cxnSp macro="">
      <xdr:nvCxnSpPr>
        <xdr:cNvPr id="284" name="Düz Ok Bağlayıcısı 283">
          <a:extLst>
            <a:ext uri="{FF2B5EF4-FFF2-40B4-BE49-F238E27FC236}"/>
          </a:extLst>
        </xdr:cNvPr>
        <xdr:cNvCxnSpPr/>
      </xdr:nvCxnSpPr>
      <xdr:spPr>
        <a:xfrm>
          <a:off x="1781175" y="8004810"/>
          <a:ext cx="3810" cy="1562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30307</xdr:colOff>
      <xdr:row>35</xdr:row>
      <xdr:rowOff>82261</xdr:rowOff>
    </xdr:from>
    <xdr:to>
      <xdr:col>6</xdr:col>
      <xdr:colOff>271078</xdr:colOff>
      <xdr:row>35</xdr:row>
      <xdr:rowOff>86591</xdr:rowOff>
    </xdr:to>
    <xdr:cxnSp macro="">
      <xdr:nvCxnSpPr>
        <xdr:cNvPr id="285" name="Düz Ok Bağlayıcısı 284">
          <a:extLst>
            <a:ext uri="{FF2B5EF4-FFF2-40B4-BE49-F238E27FC236}"/>
          </a:extLst>
        </xdr:cNvPr>
        <xdr:cNvCxnSpPr/>
      </xdr:nvCxnSpPr>
      <xdr:spPr>
        <a:xfrm flipH="1" flipV="1">
          <a:off x="3821257" y="7273636"/>
          <a:ext cx="242454" cy="43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34637</xdr:colOff>
      <xdr:row>45</xdr:row>
      <xdr:rowOff>138545</xdr:rowOff>
    </xdr:from>
    <xdr:to>
      <xdr:col>6</xdr:col>
      <xdr:colOff>295250</xdr:colOff>
      <xdr:row>45</xdr:row>
      <xdr:rowOff>140970</xdr:rowOff>
    </xdr:to>
    <xdr:cxnSp macro="">
      <xdr:nvCxnSpPr>
        <xdr:cNvPr id="286" name="Düz Ok Bağlayıcısı 285">
          <a:extLst>
            <a:ext uri="{FF2B5EF4-FFF2-40B4-BE49-F238E27FC236}"/>
          </a:extLst>
        </xdr:cNvPr>
        <xdr:cNvCxnSpPr/>
      </xdr:nvCxnSpPr>
      <xdr:spPr>
        <a:xfrm flipH="1" flipV="1">
          <a:off x="3825587" y="9015845"/>
          <a:ext cx="262543" cy="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266527</xdr:colOff>
      <xdr:row>34</xdr:row>
      <xdr:rowOff>95250</xdr:rowOff>
    </xdr:from>
    <xdr:to>
      <xdr:col>6</xdr:col>
      <xdr:colOff>266527</xdr:colOff>
      <xdr:row>35</xdr:row>
      <xdr:rowOff>77932</xdr:rowOff>
    </xdr:to>
    <xdr:cxnSp macro="">
      <xdr:nvCxnSpPr>
        <xdr:cNvPr id="287" name="Düz Bağlayıcı 286">
          <a:extLst>
            <a:ext uri="{FF2B5EF4-FFF2-40B4-BE49-F238E27FC236}"/>
          </a:extLst>
        </xdr:cNvPr>
        <xdr:cNvCxnSpPr/>
      </xdr:nvCxnSpPr>
      <xdr:spPr>
        <a:xfrm>
          <a:off x="4059382" y="7124700"/>
          <a:ext cx="0" cy="144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293717</xdr:colOff>
      <xdr:row>45</xdr:row>
      <xdr:rowOff>134216</xdr:rowOff>
    </xdr:from>
    <xdr:to>
      <xdr:col>6</xdr:col>
      <xdr:colOff>293717</xdr:colOff>
      <xdr:row>46</xdr:row>
      <xdr:rowOff>118750</xdr:rowOff>
    </xdr:to>
    <xdr:cxnSp macro="">
      <xdr:nvCxnSpPr>
        <xdr:cNvPr id="290" name="Düz Bağlayıcı 289">
          <a:extLst>
            <a:ext uri="{FF2B5EF4-FFF2-40B4-BE49-F238E27FC236}"/>
          </a:extLst>
        </xdr:cNvPr>
        <xdr:cNvCxnSpPr/>
      </xdr:nvCxnSpPr>
      <xdr:spPr>
        <a:xfrm>
          <a:off x="4086572" y="9011516"/>
          <a:ext cx="0" cy="144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368840</xdr:colOff>
      <xdr:row>44</xdr:row>
      <xdr:rowOff>28372</xdr:rowOff>
    </xdr:from>
    <xdr:to>
      <xdr:col>9</xdr:col>
      <xdr:colOff>368841</xdr:colOff>
      <xdr:row>45</xdr:row>
      <xdr:rowOff>68904</xdr:rowOff>
    </xdr:to>
    <xdr:cxnSp macro="">
      <xdr:nvCxnSpPr>
        <xdr:cNvPr id="291" name="Düz Ok Bağlayıcısı 290">
          <a:extLst>
            <a:ext uri="{FF2B5EF4-FFF2-40B4-BE49-F238E27FC236}"/>
          </a:extLst>
        </xdr:cNvPr>
        <xdr:cNvCxnSpPr/>
      </xdr:nvCxnSpPr>
      <xdr:spPr>
        <a:xfrm flipH="1">
          <a:off x="5836190" y="8743747"/>
          <a:ext cx="1" cy="202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65538</xdr:colOff>
      <xdr:row>39</xdr:row>
      <xdr:rowOff>52003</xdr:rowOff>
    </xdr:from>
    <xdr:to>
      <xdr:col>10</xdr:col>
      <xdr:colOff>586793</xdr:colOff>
      <xdr:row>40</xdr:row>
      <xdr:rowOff>82321</xdr:rowOff>
    </xdr:to>
    <xdr:sp macro="" textlink="">
      <xdr:nvSpPr>
        <xdr:cNvPr id="292" name="Sol Ok 291">
          <a:extLst>
            <a:ext uri="{FF2B5EF4-FFF2-40B4-BE49-F238E27FC236}"/>
          </a:extLst>
        </xdr:cNvPr>
        <xdr:cNvSpPr/>
      </xdr:nvSpPr>
      <xdr:spPr>
        <a:xfrm>
          <a:off x="6142488" y="7891078"/>
          <a:ext cx="523324" cy="1944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5</xdr:col>
      <xdr:colOff>486277</xdr:colOff>
      <xdr:row>36</xdr:row>
      <xdr:rowOff>0</xdr:rowOff>
    </xdr:from>
    <xdr:to>
      <xdr:col>6</xdr:col>
      <xdr:colOff>10025</xdr:colOff>
      <xdr:row>37</xdr:row>
      <xdr:rowOff>420</xdr:rowOff>
    </xdr:to>
    <xdr:cxnSp macro="">
      <xdr:nvCxnSpPr>
        <xdr:cNvPr id="293" name="Düz Bağlayıcı 292">
          <a:extLst>
            <a:ext uri="{FF2B5EF4-FFF2-40B4-BE49-F238E27FC236}"/>
          </a:extLst>
        </xdr:cNvPr>
        <xdr:cNvCxnSpPr/>
      </xdr:nvCxnSpPr>
      <xdr:spPr>
        <a:xfrm flipH="1" flipV="1">
          <a:off x="3667627" y="7353300"/>
          <a:ext cx="133348" cy="1604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328462</xdr:colOff>
      <xdr:row>35</xdr:row>
      <xdr:rowOff>0</xdr:rowOff>
    </xdr:from>
    <xdr:to>
      <xdr:col>8</xdr:col>
      <xdr:colOff>507367</xdr:colOff>
      <xdr:row>36</xdr:row>
      <xdr:rowOff>40105</xdr:rowOff>
    </xdr:to>
    <xdr:cxnSp macro="">
      <xdr:nvCxnSpPr>
        <xdr:cNvPr id="294" name="Düz Bağlayıcı 293">
          <a:extLst>
            <a:ext uri="{FF2B5EF4-FFF2-40B4-BE49-F238E27FC236}"/>
          </a:extLst>
        </xdr:cNvPr>
        <xdr:cNvCxnSpPr/>
      </xdr:nvCxnSpPr>
      <xdr:spPr>
        <a:xfrm flipH="1" flipV="1">
          <a:off x="5159542" y="7191375"/>
          <a:ext cx="180474" cy="2020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491290</xdr:colOff>
      <xdr:row>38</xdr:row>
      <xdr:rowOff>140368</xdr:rowOff>
    </xdr:from>
    <xdr:to>
      <xdr:col>5</xdr:col>
      <xdr:colOff>591553</xdr:colOff>
      <xdr:row>39</xdr:row>
      <xdr:rowOff>90238</xdr:rowOff>
    </xdr:to>
    <xdr:cxnSp macro="">
      <xdr:nvCxnSpPr>
        <xdr:cNvPr id="295" name="Düz Bağlayıcı 294">
          <a:extLst>
            <a:ext uri="{FF2B5EF4-FFF2-40B4-BE49-F238E27FC236}"/>
          </a:extLst>
        </xdr:cNvPr>
        <xdr:cNvCxnSpPr/>
      </xdr:nvCxnSpPr>
      <xdr:spPr>
        <a:xfrm flipH="1" flipV="1">
          <a:off x="3672640" y="7817518"/>
          <a:ext cx="100263" cy="1117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581527</xdr:colOff>
      <xdr:row>41</xdr:row>
      <xdr:rowOff>87630</xdr:rowOff>
    </xdr:from>
    <xdr:to>
      <xdr:col>6</xdr:col>
      <xdr:colOff>70184</xdr:colOff>
      <xdr:row>42</xdr:row>
      <xdr:rowOff>45334</xdr:rowOff>
    </xdr:to>
    <xdr:cxnSp macro="">
      <xdr:nvCxnSpPr>
        <xdr:cNvPr id="296" name="Düz Bağlayıcı 295">
          <a:extLst>
            <a:ext uri="{FF2B5EF4-FFF2-40B4-BE49-F238E27FC236}"/>
          </a:extLst>
        </xdr:cNvPr>
        <xdr:cNvCxnSpPr/>
      </xdr:nvCxnSpPr>
      <xdr:spPr>
        <a:xfrm flipH="1" flipV="1">
          <a:off x="3762877" y="8258175"/>
          <a:ext cx="98257" cy="1213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601265</xdr:colOff>
      <xdr:row>39</xdr:row>
      <xdr:rowOff>148828</xdr:rowOff>
    </xdr:from>
    <xdr:to>
      <xdr:col>8</xdr:col>
      <xdr:colOff>1</xdr:colOff>
      <xdr:row>42</xdr:row>
      <xdr:rowOff>30640</xdr:rowOff>
    </xdr:to>
    <xdr:cxnSp macro="">
      <xdr:nvCxnSpPr>
        <xdr:cNvPr id="300" name="Düz Ok Bağlayıcısı 299">
          <a:extLst>
            <a:ext uri="{FF2B5EF4-FFF2-40B4-BE49-F238E27FC236}"/>
          </a:extLst>
        </xdr:cNvPr>
        <xdr:cNvCxnSpPr/>
      </xdr:nvCxnSpPr>
      <xdr:spPr>
        <a:xfrm>
          <a:off x="4830365" y="7987903"/>
          <a:ext cx="8336" cy="37509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10885</xdr:colOff>
      <xdr:row>42</xdr:row>
      <xdr:rowOff>124913</xdr:rowOff>
    </xdr:from>
    <xdr:to>
      <xdr:col>8</xdr:col>
      <xdr:colOff>13778</xdr:colOff>
      <xdr:row>44</xdr:row>
      <xdr:rowOff>85511</xdr:rowOff>
    </xdr:to>
    <xdr:cxnSp macro="">
      <xdr:nvCxnSpPr>
        <xdr:cNvPr id="301" name="Düz Ok Bağlayıcısı 300">
          <a:extLst>
            <a:ext uri="{FF2B5EF4-FFF2-40B4-BE49-F238E27FC236}"/>
          </a:extLst>
        </xdr:cNvPr>
        <xdr:cNvCxnSpPr/>
      </xdr:nvCxnSpPr>
      <xdr:spPr>
        <a:xfrm>
          <a:off x="4849585" y="8465003"/>
          <a:ext cx="2893" cy="33699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604158</xdr:colOff>
      <xdr:row>36</xdr:row>
      <xdr:rowOff>165462</xdr:rowOff>
    </xdr:from>
    <xdr:to>
      <xdr:col>7</xdr:col>
      <xdr:colOff>607051</xdr:colOff>
      <xdr:row>39</xdr:row>
      <xdr:rowOff>4993</xdr:rowOff>
    </xdr:to>
    <xdr:cxnSp macro="">
      <xdr:nvCxnSpPr>
        <xdr:cNvPr id="303" name="Düz Ok Bağlayıcısı 302">
          <a:extLst>
            <a:ext uri="{FF2B5EF4-FFF2-40B4-BE49-F238E27FC236}"/>
          </a:extLst>
        </xdr:cNvPr>
        <xdr:cNvCxnSpPr/>
      </xdr:nvCxnSpPr>
      <xdr:spPr>
        <a:xfrm>
          <a:off x="4833258" y="7511142"/>
          <a:ext cx="2893" cy="33291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601265</xdr:colOff>
      <xdr:row>36</xdr:row>
      <xdr:rowOff>146923</xdr:rowOff>
    </xdr:from>
    <xdr:to>
      <xdr:col>8</xdr:col>
      <xdr:colOff>1</xdr:colOff>
      <xdr:row>39</xdr:row>
      <xdr:rowOff>28739</xdr:rowOff>
    </xdr:to>
    <xdr:cxnSp macro="">
      <xdr:nvCxnSpPr>
        <xdr:cNvPr id="304" name="Düz Ok Bağlayıcısı 303">
          <a:extLst>
            <a:ext uri="{FF2B5EF4-FFF2-40B4-BE49-F238E27FC236}"/>
          </a:extLst>
        </xdr:cNvPr>
        <xdr:cNvCxnSpPr/>
      </xdr:nvCxnSpPr>
      <xdr:spPr>
        <a:xfrm>
          <a:off x="4830365" y="7502128"/>
          <a:ext cx="8336" cy="36557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</xdr:row>
      <xdr:rowOff>188595</xdr:rowOff>
    </xdr:from>
    <xdr:to>
      <xdr:col>1</xdr:col>
      <xdr:colOff>1135325</xdr:colOff>
      <xdr:row>3</xdr:row>
      <xdr:rowOff>188595</xdr:rowOff>
    </xdr:to>
    <xdr:cxnSp macro="">
      <xdr:nvCxnSpPr>
        <xdr:cNvPr id="3" name="Düz Bağlayıcı 2">
          <a:extLst>
            <a:ext uri="{FF2B5EF4-FFF2-40B4-BE49-F238E27FC236}"/>
          </a:extLst>
        </xdr:cNvPr>
        <xdr:cNvCxnSpPr/>
      </xdr:nvCxnSpPr>
      <xdr:spPr>
        <a:xfrm>
          <a:off x="1485900" y="1295400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172100</xdr:colOff>
      <xdr:row>4</xdr:row>
      <xdr:rowOff>138329</xdr:rowOff>
    </xdr:from>
    <xdr:to>
      <xdr:col>1</xdr:col>
      <xdr:colOff>1126450</xdr:colOff>
      <xdr:row>4</xdr:row>
      <xdr:rowOff>138329</xdr:rowOff>
    </xdr:to>
    <xdr:cxnSp macro="">
      <xdr:nvCxnSpPr>
        <xdr:cNvPr id="5" name="Düz Bağlayıcı 4">
          <a:extLst>
            <a:ext uri="{FF2B5EF4-FFF2-40B4-BE49-F238E27FC236}"/>
          </a:extLst>
        </xdr:cNvPr>
        <xdr:cNvCxnSpPr/>
      </xdr:nvCxnSpPr>
      <xdr:spPr>
        <a:xfrm>
          <a:off x="1475293" y="1557554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177512</xdr:colOff>
      <xdr:row>3</xdr:row>
      <xdr:rowOff>60939</xdr:rowOff>
    </xdr:from>
    <xdr:to>
      <xdr:col>1</xdr:col>
      <xdr:colOff>178595</xdr:colOff>
      <xdr:row>3</xdr:row>
      <xdr:rowOff>190753</xdr:rowOff>
    </xdr:to>
    <xdr:cxnSp macro="">
      <xdr:nvCxnSpPr>
        <xdr:cNvPr id="6" name="Düz Bağlayıcı 5">
          <a:extLst>
            <a:ext uri="{FF2B5EF4-FFF2-40B4-BE49-F238E27FC236}"/>
          </a:extLst>
        </xdr:cNvPr>
        <xdr:cNvCxnSpPr/>
      </xdr:nvCxnSpPr>
      <xdr:spPr>
        <a:xfrm flipH="1">
          <a:off x="1480705" y="1164107"/>
          <a:ext cx="1083" cy="1390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1123257</xdr:colOff>
      <xdr:row>3</xdr:row>
      <xdr:rowOff>59429</xdr:rowOff>
    </xdr:from>
    <xdr:to>
      <xdr:col>1</xdr:col>
      <xdr:colOff>1124340</xdr:colOff>
      <xdr:row>3</xdr:row>
      <xdr:rowOff>189243</xdr:rowOff>
    </xdr:to>
    <xdr:cxnSp macro="">
      <xdr:nvCxnSpPr>
        <xdr:cNvPr id="10" name="Düz Bağlayıcı 9">
          <a:extLst>
            <a:ext uri="{FF2B5EF4-FFF2-40B4-BE49-F238E27FC236}"/>
          </a:extLst>
        </xdr:cNvPr>
        <xdr:cNvCxnSpPr/>
      </xdr:nvCxnSpPr>
      <xdr:spPr>
        <a:xfrm flipH="1">
          <a:off x="2424773" y="1167838"/>
          <a:ext cx="1083" cy="1390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177511</xdr:colOff>
      <xdr:row>4</xdr:row>
      <xdr:rowOff>112568</xdr:rowOff>
    </xdr:from>
    <xdr:to>
      <xdr:col>1</xdr:col>
      <xdr:colOff>178594</xdr:colOff>
      <xdr:row>4</xdr:row>
      <xdr:rowOff>251654</xdr:rowOff>
    </xdr:to>
    <xdr:cxnSp macro="">
      <xdr:nvCxnSpPr>
        <xdr:cNvPr id="11" name="Düz Bağlayıcı 10">
          <a:extLst>
            <a:ext uri="{FF2B5EF4-FFF2-40B4-BE49-F238E27FC236}"/>
          </a:extLst>
        </xdr:cNvPr>
        <xdr:cNvCxnSpPr/>
      </xdr:nvCxnSpPr>
      <xdr:spPr>
        <a:xfrm flipH="1">
          <a:off x="1480704" y="1541318"/>
          <a:ext cx="1083" cy="1390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1123257</xdr:colOff>
      <xdr:row>4</xdr:row>
      <xdr:rowOff>111483</xdr:rowOff>
    </xdr:from>
    <xdr:to>
      <xdr:col>1</xdr:col>
      <xdr:colOff>1124340</xdr:colOff>
      <xdr:row>4</xdr:row>
      <xdr:rowOff>258751</xdr:rowOff>
    </xdr:to>
    <xdr:cxnSp macro="">
      <xdr:nvCxnSpPr>
        <xdr:cNvPr id="12" name="Düz Bağlayıcı 11">
          <a:extLst>
            <a:ext uri="{FF2B5EF4-FFF2-40B4-BE49-F238E27FC236}"/>
          </a:extLst>
        </xdr:cNvPr>
        <xdr:cNvCxnSpPr/>
      </xdr:nvCxnSpPr>
      <xdr:spPr>
        <a:xfrm flipH="1">
          <a:off x="2426097" y="1549650"/>
          <a:ext cx="1083" cy="1390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160193</xdr:colOff>
      <xdr:row>5</xdr:row>
      <xdr:rowOff>60613</xdr:rowOff>
    </xdr:from>
    <xdr:to>
      <xdr:col>1</xdr:col>
      <xdr:colOff>1105366</xdr:colOff>
      <xdr:row>5</xdr:row>
      <xdr:rowOff>60613</xdr:rowOff>
    </xdr:to>
    <xdr:cxnSp macro="">
      <xdr:nvCxnSpPr>
        <xdr:cNvPr id="13" name="Düz Bağlayıcı 12">
          <a:extLst>
            <a:ext uri="{FF2B5EF4-FFF2-40B4-BE49-F238E27FC236}"/>
          </a:extLst>
        </xdr:cNvPr>
        <xdr:cNvCxnSpPr/>
      </xdr:nvCxnSpPr>
      <xdr:spPr>
        <a:xfrm>
          <a:off x="1463386" y="1805420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165606</xdr:colOff>
      <xdr:row>5</xdr:row>
      <xdr:rowOff>61480</xdr:rowOff>
    </xdr:from>
    <xdr:to>
      <xdr:col>1</xdr:col>
      <xdr:colOff>168729</xdr:colOff>
      <xdr:row>5</xdr:row>
      <xdr:rowOff>363310</xdr:rowOff>
    </xdr:to>
    <xdr:cxnSp macro="">
      <xdr:nvCxnSpPr>
        <xdr:cNvPr id="14" name="Düz Bağlayıcı 13">
          <a:extLst>
            <a:ext uri="{FF2B5EF4-FFF2-40B4-BE49-F238E27FC236}"/>
          </a:extLst>
        </xdr:cNvPr>
        <xdr:cNvCxnSpPr/>
      </xdr:nvCxnSpPr>
      <xdr:spPr>
        <a:xfrm>
          <a:off x="2054277" y="1929741"/>
          <a:ext cx="3123" cy="3018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1114598</xdr:colOff>
      <xdr:row>5</xdr:row>
      <xdr:rowOff>57150</xdr:rowOff>
    </xdr:from>
    <xdr:to>
      <xdr:col>1</xdr:col>
      <xdr:colOff>1117691</xdr:colOff>
      <xdr:row>5</xdr:row>
      <xdr:rowOff>370425</xdr:rowOff>
    </xdr:to>
    <xdr:cxnSp macro="">
      <xdr:nvCxnSpPr>
        <xdr:cNvPr id="16" name="Düz Bağlayıcı 15">
          <a:extLst>
            <a:ext uri="{FF2B5EF4-FFF2-40B4-BE49-F238E27FC236}"/>
          </a:extLst>
        </xdr:cNvPr>
        <xdr:cNvCxnSpPr/>
      </xdr:nvCxnSpPr>
      <xdr:spPr>
        <a:xfrm>
          <a:off x="3001364" y="1925411"/>
          <a:ext cx="3093" cy="32248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130394</xdr:colOff>
      <xdr:row>6</xdr:row>
      <xdr:rowOff>0</xdr:rowOff>
    </xdr:from>
    <xdr:to>
      <xdr:col>1</xdr:col>
      <xdr:colOff>1084744</xdr:colOff>
      <xdr:row>6</xdr:row>
      <xdr:rowOff>0</xdr:rowOff>
    </xdr:to>
    <xdr:cxnSp macro="">
      <xdr:nvCxnSpPr>
        <xdr:cNvPr id="17" name="Düz Bağlayıcı 16">
          <a:extLst>
            <a:ext uri="{FF2B5EF4-FFF2-40B4-BE49-F238E27FC236}"/>
          </a:extLst>
        </xdr:cNvPr>
        <xdr:cNvCxnSpPr/>
      </xdr:nvCxnSpPr>
      <xdr:spPr>
        <a:xfrm>
          <a:off x="2015687" y="2362200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124229</xdr:colOff>
      <xdr:row>6</xdr:row>
      <xdr:rowOff>89566</xdr:rowOff>
    </xdr:from>
    <xdr:to>
      <xdr:col>1</xdr:col>
      <xdr:colOff>124438</xdr:colOff>
      <xdr:row>6</xdr:row>
      <xdr:rowOff>295777</xdr:rowOff>
    </xdr:to>
    <xdr:cxnSp macro="">
      <xdr:nvCxnSpPr>
        <xdr:cNvPr id="18" name="Düz Bağlayıcı 17">
          <a:extLst>
            <a:ext uri="{FF2B5EF4-FFF2-40B4-BE49-F238E27FC236}"/>
          </a:extLst>
        </xdr:cNvPr>
        <xdr:cNvCxnSpPr/>
      </xdr:nvCxnSpPr>
      <xdr:spPr>
        <a:xfrm flipH="1">
          <a:off x="2010644" y="2352334"/>
          <a:ext cx="209" cy="20621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146104</xdr:colOff>
      <xdr:row>15</xdr:row>
      <xdr:rowOff>51216</xdr:rowOff>
    </xdr:from>
    <xdr:to>
      <xdr:col>1</xdr:col>
      <xdr:colOff>1100454</xdr:colOff>
      <xdr:row>15</xdr:row>
      <xdr:rowOff>51216</xdr:rowOff>
    </xdr:to>
    <xdr:cxnSp macro="">
      <xdr:nvCxnSpPr>
        <xdr:cNvPr id="25" name="Düz Bağlayıcı 24">
          <a:extLst>
            <a:ext uri="{FF2B5EF4-FFF2-40B4-BE49-F238E27FC236}"/>
          </a:extLst>
        </xdr:cNvPr>
        <xdr:cNvCxnSpPr/>
      </xdr:nvCxnSpPr>
      <xdr:spPr>
        <a:xfrm>
          <a:off x="1450545" y="4726377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140953</xdr:colOff>
      <xdr:row>16</xdr:row>
      <xdr:rowOff>54020</xdr:rowOff>
    </xdr:from>
    <xdr:to>
      <xdr:col>1</xdr:col>
      <xdr:colOff>1095303</xdr:colOff>
      <xdr:row>16</xdr:row>
      <xdr:rowOff>54020</xdr:rowOff>
    </xdr:to>
    <xdr:cxnSp macro="">
      <xdr:nvCxnSpPr>
        <xdr:cNvPr id="31" name="Düz Bağlayıcı 30">
          <a:extLst>
            <a:ext uri="{FF2B5EF4-FFF2-40B4-BE49-F238E27FC236}"/>
          </a:extLst>
        </xdr:cNvPr>
        <xdr:cNvCxnSpPr/>
      </xdr:nvCxnSpPr>
      <xdr:spPr>
        <a:xfrm>
          <a:off x="1445394" y="5040471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136922</xdr:colOff>
      <xdr:row>17</xdr:row>
      <xdr:rowOff>65484</xdr:rowOff>
    </xdr:from>
    <xdr:to>
      <xdr:col>1</xdr:col>
      <xdr:colOff>1091272</xdr:colOff>
      <xdr:row>17</xdr:row>
      <xdr:rowOff>65484</xdr:rowOff>
    </xdr:to>
    <xdr:cxnSp macro="">
      <xdr:nvCxnSpPr>
        <xdr:cNvPr id="33" name="Düz Bağlayıcı 32">
          <a:extLst>
            <a:ext uri="{FF2B5EF4-FFF2-40B4-BE49-F238E27FC236}"/>
          </a:extLst>
        </xdr:cNvPr>
        <xdr:cNvCxnSpPr/>
      </xdr:nvCxnSpPr>
      <xdr:spPr>
        <a:xfrm>
          <a:off x="1440656" y="5381625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162401</xdr:colOff>
      <xdr:row>18</xdr:row>
      <xdr:rowOff>51911</xdr:rowOff>
    </xdr:from>
    <xdr:to>
      <xdr:col>1</xdr:col>
      <xdr:colOff>1107574</xdr:colOff>
      <xdr:row>18</xdr:row>
      <xdr:rowOff>51911</xdr:rowOff>
    </xdr:to>
    <xdr:cxnSp macro="">
      <xdr:nvCxnSpPr>
        <xdr:cNvPr id="35" name="Düz Bağlayıcı 34">
          <a:extLst>
            <a:ext uri="{FF2B5EF4-FFF2-40B4-BE49-F238E27FC236}"/>
          </a:extLst>
        </xdr:cNvPr>
        <xdr:cNvCxnSpPr/>
      </xdr:nvCxnSpPr>
      <xdr:spPr>
        <a:xfrm>
          <a:off x="1458515" y="5691187"/>
          <a:ext cx="952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360743</xdr:colOff>
      <xdr:row>19</xdr:row>
      <xdr:rowOff>181208</xdr:rowOff>
    </xdr:from>
    <xdr:to>
      <xdr:col>1</xdr:col>
      <xdr:colOff>1080066</xdr:colOff>
      <xdr:row>19</xdr:row>
      <xdr:rowOff>185854</xdr:rowOff>
    </xdr:to>
    <xdr:cxnSp macro="">
      <xdr:nvCxnSpPr>
        <xdr:cNvPr id="38" name="Düz Bağlayıcı 37">
          <a:extLst>
            <a:ext uri="{FF2B5EF4-FFF2-40B4-BE49-F238E27FC236}"/>
          </a:extLst>
        </xdr:cNvPr>
        <xdr:cNvCxnSpPr/>
      </xdr:nvCxnSpPr>
      <xdr:spPr>
        <a:xfrm>
          <a:off x="1658745" y="6142464"/>
          <a:ext cx="724828" cy="464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65049</xdr:colOff>
      <xdr:row>19</xdr:row>
      <xdr:rowOff>91022</xdr:rowOff>
    </xdr:from>
    <xdr:to>
      <xdr:col>1</xdr:col>
      <xdr:colOff>355590</xdr:colOff>
      <xdr:row>19</xdr:row>
      <xdr:rowOff>182060</xdr:rowOff>
    </xdr:to>
    <xdr:cxnSp macro="">
      <xdr:nvCxnSpPr>
        <xdr:cNvPr id="39" name="Düz Bağlayıcı 38">
          <a:extLst>
            <a:ext uri="{FF2B5EF4-FFF2-40B4-BE49-F238E27FC236}"/>
          </a:extLst>
        </xdr:cNvPr>
        <xdr:cNvCxnSpPr/>
      </xdr:nvCxnSpPr>
      <xdr:spPr>
        <a:xfrm>
          <a:off x="1370671" y="6054183"/>
          <a:ext cx="292720" cy="882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356096</xdr:colOff>
      <xdr:row>20</xdr:row>
      <xdr:rowOff>185854</xdr:rowOff>
    </xdr:from>
    <xdr:to>
      <xdr:col>1</xdr:col>
      <xdr:colOff>1075419</xdr:colOff>
      <xdr:row>20</xdr:row>
      <xdr:rowOff>190500</xdr:rowOff>
    </xdr:to>
    <xdr:cxnSp macro="">
      <xdr:nvCxnSpPr>
        <xdr:cNvPr id="44" name="Düz Bağlayıcı 43">
          <a:extLst>
            <a:ext uri="{FF2B5EF4-FFF2-40B4-BE49-F238E27FC236}"/>
          </a:extLst>
        </xdr:cNvPr>
        <xdr:cNvCxnSpPr/>
      </xdr:nvCxnSpPr>
      <xdr:spPr>
        <a:xfrm>
          <a:off x="1654098" y="6463061"/>
          <a:ext cx="724828" cy="464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60402</xdr:colOff>
      <xdr:row>20</xdr:row>
      <xdr:rowOff>105193</xdr:rowOff>
    </xdr:from>
    <xdr:to>
      <xdr:col>1</xdr:col>
      <xdr:colOff>350943</xdr:colOff>
      <xdr:row>20</xdr:row>
      <xdr:rowOff>193473</xdr:rowOff>
    </xdr:to>
    <xdr:cxnSp macro="">
      <xdr:nvCxnSpPr>
        <xdr:cNvPr id="45" name="Düz Bağlayıcı 44">
          <a:extLst>
            <a:ext uri="{FF2B5EF4-FFF2-40B4-BE49-F238E27FC236}"/>
          </a:extLst>
        </xdr:cNvPr>
        <xdr:cNvCxnSpPr/>
      </xdr:nvCxnSpPr>
      <xdr:spPr>
        <a:xfrm>
          <a:off x="1366024" y="6374780"/>
          <a:ext cx="292720" cy="882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360743</xdr:colOff>
      <xdr:row>21</xdr:row>
      <xdr:rowOff>185854</xdr:rowOff>
    </xdr:from>
    <xdr:to>
      <xdr:col>1</xdr:col>
      <xdr:colOff>1080066</xdr:colOff>
      <xdr:row>21</xdr:row>
      <xdr:rowOff>190500</xdr:rowOff>
    </xdr:to>
    <xdr:cxnSp macro="">
      <xdr:nvCxnSpPr>
        <xdr:cNvPr id="46" name="Düz Bağlayıcı 45">
          <a:extLst>
            <a:ext uri="{FF2B5EF4-FFF2-40B4-BE49-F238E27FC236}"/>
          </a:extLst>
        </xdr:cNvPr>
        <xdr:cNvCxnSpPr/>
      </xdr:nvCxnSpPr>
      <xdr:spPr>
        <a:xfrm>
          <a:off x="1658745" y="6779013"/>
          <a:ext cx="724828" cy="464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65049</xdr:colOff>
      <xdr:row>21</xdr:row>
      <xdr:rowOff>88048</xdr:rowOff>
    </xdr:from>
    <xdr:to>
      <xdr:col>1</xdr:col>
      <xdr:colOff>355590</xdr:colOff>
      <xdr:row>21</xdr:row>
      <xdr:rowOff>194311</xdr:rowOff>
    </xdr:to>
    <xdr:cxnSp macro="">
      <xdr:nvCxnSpPr>
        <xdr:cNvPr id="47" name="Düz Bağlayıcı 46">
          <a:extLst>
            <a:ext uri="{FF2B5EF4-FFF2-40B4-BE49-F238E27FC236}"/>
          </a:extLst>
        </xdr:cNvPr>
        <xdr:cNvCxnSpPr/>
      </xdr:nvCxnSpPr>
      <xdr:spPr>
        <a:xfrm>
          <a:off x="1370671" y="6690732"/>
          <a:ext cx="292720" cy="882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355864</xdr:colOff>
      <xdr:row>22</xdr:row>
      <xdr:rowOff>199793</xdr:rowOff>
    </xdr:from>
    <xdr:to>
      <xdr:col>1</xdr:col>
      <xdr:colOff>1084409</xdr:colOff>
      <xdr:row>22</xdr:row>
      <xdr:rowOff>204439</xdr:rowOff>
    </xdr:to>
    <xdr:cxnSp macro="">
      <xdr:nvCxnSpPr>
        <xdr:cNvPr id="48" name="Düz Bağlayıcı 47">
          <a:extLst>
            <a:ext uri="{FF2B5EF4-FFF2-40B4-BE49-F238E27FC236}"/>
          </a:extLst>
        </xdr:cNvPr>
        <xdr:cNvCxnSpPr/>
      </xdr:nvCxnSpPr>
      <xdr:spPr>
        <a:xfrm>
          <a:off x="1663391" y="7108903"/>
          <a:ext cx="724828" cy="464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69695</xdr:colOff>
      <xdr:row>22</xdr:row>
      <xdr:rowOff>111512</xdr:rowOff>
    </xdr:from>
    <xdr:to>
      <xdr:col>1</xdr:col>
      <xdr:colOff>360539</xdr:colOff>
      <xdr:row>22</xdr:row>
      <xdr:rowOff>199792</xdr:rowOff>
    </xdr:to>
    <xdr:cxnSp macro="">
      <xdr:nvCxnSpPr>
        <xdr:cNvPr id="49" name="Düz Bağlayıcı 48">
          <a:extLst>
            <a:ext uri="{FF2B5EF4-FFF2-40B4-BE49-F238E27FC236}"/>
          </a:extLst>
        </xdr:cNvPr>
        <xdr:cNvCxnSpPr/>
      </xdr:nvCxnSpPr>
      <xdr:spPr>
        <a:xfrm>
          <a:off x="1375317" y="7020622"/>
          <a:ext cx="292720" cy="882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157976</xdr:colOff>
      <xdr:row>23</xdr:row>
      <xdr:rowOff>218378</xdr:rowOff>
    </xdr:from>
    <xdr:to>
      <xdr:col>1</xdr:col>
      <xdr:colOff>1121677</xdr:colOff>
      <xdr:row>23</xdr:row>
      <xdr:rowOff>218378</xdr:rowOff>
    </xdr:to>
    <xdr:cxnSp macro="">
      <xdr:nvCxnSpPr>
        <xdr:cNvPr id="50" name="Düz Bağlayıcı 49">
          <a:extLst>
            <a:ext uri="{FF2B5EF4-FFF2-40B4-BE49-F238E27FC236}"/>
          </a:extLst>
        </xdr:cNvPr>
        <xdr:cNvCxnSpPr/>
      </xdr:nvCxnSpPr>
      <xdr:spPr>
        <a:xfrm>
          <a:off x="1463598" y="7443439"/>
          <a:ext cx="96179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163285</xdr:colOff>
      <xdr:row>24</xdr:row>
      <xdr:rowOff>190500</xdr:rowOff>
    </xdr:from>
    <xdr:to>
      <xdr:col>1</xdr:col>
      <xdr:colOff>1127259</xdr:colOff>
      <xdr:row>24</xdr:row>
      <xdr:rowOff>190500</xdr:rowOff>
    </xdr:to>
    <xdr:cxnSp macro="">
      <xdr:nvCxnSpPr>
        <xdr:cNvPr id="53" name="Düz Bağlayıcı 52">
          <a:extLst>
            <a:ext uri="{FF2B5EF4-FFF2-40B4-BE49-F238E27FC236}"/>
          </a:extLst>
        </xdr:cNvPr>
        <xdr:cNvCxnSpPr/>
      </xdr:nvCxnSpPr>
      <xdr:spPr>
        <a:xfrm>
          <a:off x="1469571" y="7799614"/>
          <a:ext cx="96179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174171</xdr:colOff>
      <xdr:row>25</xdr:row>
      <xdr:rowOff>81642</xdr:rowOff>
    </xdr:from>
    <xdr:to>
      <xdr:col>1</xdr:col>
      <xdr:colOff>1137872</xdr:colOff>
      <xdr:row>25</xdr:row>
      <xdr:rowOff>81642</xdr:rowOff>
    </xdr:to>
    <xdr:cxnSp macro="">
      <xdr:nvCxnSpPr>
        <xdr:cNvPr id="54" name="Düz Bağlayıcı 53">
          <a:extLst>
            <a:ext uri="{FF2B5EF4-FFF2-40B4-BE49-F238E27FC236}"/>
          </a:extLst>
        </xdr:cNvPr>
        <xdr:cNvCxnSpPr/>
      </xdr:nvCxnSpPr>
      <xdr:spPr>
        <a:xfrm>
          <a:off x="1480457" y="8082642"/>
          <a:ext cx="96179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198119</xdr:colOff>
      <xdr:row>25</xdr:row>
      <xdr:rowOff>82836</xdr:rowOff>
    </xdr:from>
    <xdr:to>
      <xdr:col>1</xdr:col>
      <xdr:colOff>202368</xdr:colOff>
      <xdr:row>25</xdr:row>
      <xdr:rowOff>397327</xdr:rowOff>
    </xdr:to>
    <xdr:cxnSp macro="">
      <xdr:nvCxnSpPr>
        <xdr:cNvPr id="55" name="Düz Bağlayıcı 54">
          <a:extLst>
            <a:ext uri="{FF2B5EF4-FFF2-40B4-BE49-F238E27FC236}"/>
          </a:extLst>
        </xdr:cNvPr>
        <xdr:cNvCxnSpPr/>
      </xdr:nvCxnSpPr>
      <xdr:spPr>
        <a:xfrm flipV="1">
          <a:off x="1496785" y="8083836"/>
          <a:ext cx="4249" cy="31449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185057</xdr:colOff>
      <xdr:row>25</xdr:row>
      <xdr:rowOff>381000</xdr:rowOff>
    </xdr:from>
    <xdr:to>
      <xdr:col>1</xdr:col>
      <xdr:colOff>385183</xdr:colOff>
      <xdr:row>25</xdr:row>
      <xdr:rowOff>385250</xdr:rowOff>
    </xdr:to>
    <xdr:cxnSp macro="">
      <xdr:nvCxnSpPr>
        <xdr:cNvPr id="57" name="Düz Bağlayıcı 56">
          <a:extLst>
            <a:ext uri="{FF2B5EF4-FFF2-40B4-BE49-F238E27FC236}"/>
          </a:extLst>
        </xdr:cNvPr>
        <xdr:cNvCxnSpPr/>
      </xdr:nvCxnSpPr>
      <xdr:spPr>
        <a:xfrm flipV="1">
          <a:off x="1489498" y="8333568"/>
          <a:ext cx="192714" cy="42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385910</xdr:colOff>
      <xdr:row>25</xdr:row>
      <xdr:rowOff>231615</xdr:rowOff>
    </xdr:from>
    <xdr:to>
      <xdr:col>1</xdr:col>
      <xdr:colOff>385910</xdr:colOff>
      <xdr:row>25</xdr:row>
      <xdr:rowOff>389459</xdr:rowOff>
    </xdr:to>
    <xdr:cxnSp macro="">
      <xdr:nvCxnSpPr>
        <xdr:cNvPr id="59" name="Düz Bağlayıcı 58">
          <a:extLst>
            <a:ext uri="{FF2B5EF4-FFF2-40B4-BE49-F238E27FC236}"/>
          </a:extLst>
        </xdr:cNvPr>
        <xdr:cNvCxnSpPr/>
      </xdr:nvCxnSpPr>
      <xdr:spPr>
        <a:xfrm flipV="1">
          <a:off x="1682731" y="8193708"/>
          <a:ext cx="0" cy="15784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309965</xdr:colOff>
      <xdr:row>25</xdr:row>
      <xdr:rowOff>235864</xdr:rowOff>
    </xdr:from>
    <xdr:to>
      <xdr:col>1</xdr:col>
      <xdr:colOff>366897</xdr:colOff>
      <xdr:row>25</xdr:row>
      <xdr:rowOff>300073</xdr:rowOff>
    </xdr:to>
    <xdr:cxnSp macro="">
      <xdr:nvCxnSpPr>
        <xdr:cNvPr id="64" name="Düz Bağlayıcı 63">
          <a:extLst>
            <a:ext uri="{FF2B5EF4-FFF2-40B4-BE49-F238E27FC236}"/>
          </a:extLst>
        </xdr:cNvPr>
        <xdr:cNvCxnSpPr/>
      </xdr:nvCxnSpPr>
      <xdr:spPr>
        <a:xfrm flipV="1">
          <a:off x="1614406" y="8197957"/>
          <a:ext cx="58118" cy="6420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196957</xdr:colOff>
      <xdr:row>26</xdr:row>
      <xdr:rowOff>45203</xdr:rowOff>
    </xdr:from>
    <xdr:to>
      <xdr:col>1</xdr:col>
      <xdr:colOff>1160658</xdr:colOff>
      <xdr:row>26</xdr:row>
      <xdr:rowOff>45203</xdr:rowOff>
    </xdr:to>
    <xdr:cxnSp macro="">
      <xdr:nvCxnSpPr>
        <xdr:cNvPr id="66" name="Düz Bağlayıcı 65">
          <a:extLst>
            <a:ext uri="{FF2B5EF4-FFF2-40B4-BE49-F238E27FC236}"/>
          </a:extLst>
        </xdr:cNvPr>
        <xdr:cNvCxnSpPr/>
      </xdr:nvCxnSpPr>
      <xdr:spPr>
        <a:xfrm>
          <a:off x="1501398" y="8427203"/>
          <a:ext cx="96179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213285</xdr:colOff>
      <xdr:row>26</xdr:row>
      <xdr:rowOff>46397</xdr:rowOff>
    </xdr:from>
    <xdr:to>
      <xdr:col>1</xdr:col>
      <xdr:colOff>217534</xdr:colOff>
      <xdr:row>26</xdr:row>
      <xdr:rowOff>353400</xdr:rowOff>
    </xdr:to>
    <xdr:cxnSp macro="">
      <xdr:nvCxnSpPr>
        <xdr:cNvPr id="67" name="Düz Bağlayıcı 66">
          <a:extLst>
            <a:ext uri="{FF2B5EF4-FFF2-40B4-BE49-F238E27FC236}"/>
          </a:extLst>
        </xdr:cNvPr>
        <xdr:cNvCxnSpPr/>
      </xdr:nvCxnSpPr>
      <xdr:spPr>
        <a:xfrm flipV="1">
          <a:off x="1517726" y="8428397"/>
          <a:ext cx="4249" cy="31449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207843</xdr:colOff>
      <xdr:row>26</xdr:row>
      <xdr:rowOff>344561</xdr:rowOff>
    </xdr:from>
    <xdr:to>
      <xdr:col>1</xdr:col>
      <xdr:colOff>399156</xdr:colOff>
      <xdr:row>26</xdr:row>
      <xdr:rowOff>348811</xdr:rowOff>
    </xdr:to>
    <xdr:cxnSp macro="">
      <xdr:nvCxnSpPr>
        <xdr:cNvPr id="68" name="Düz Bağlayıcı 67">
          <a:extLst>
            <a:ext uri="{FF2B5EF4-FFF2-40B4-BE49-F238E27FC236}"/>
          </a:extLst>
        </xdr:cNvPr>
        <xdr:cNvCxnSpPr/>
      </xdr:nvCxnSpPr>
      <xdr:spPr>
        <a:xfrm flipV="1">
          <a:off x="1512284" y="8726561"/>
          <a:ext cx="192714" cy="42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399171</xdr:colOff>
      <xdr:row>26</xdr:row>
      <xdr:rowOff>204701</xdr:rowOff>
    </xdr:from>
    <xdr:to>
      <xdr:col>1</xdr:col>
      <xdr:colOff>399171</xdr:colOff>
      <xdr:row>26</xdr:row>
      <xdr:rowOff>355370</xdr:rowOff>
    </xdr:to>
    <xdr:cxnSp macro="">
      <xdr:nvCxnSpPr>
        <xdr:cNvPr id="69" name="Düz Bağlayıcı 68">
          <a:extLst>
            <a:ext uri="{FF2B5EF4-FFF2-40B4-BE49-F238E27FC236}"/>
          </a:extLst>
        </xdr:cNvPr>
        <xdr:cNvCxnSpPr/>
      </xdr:nvCxnSpPr>
      <xdr:spPr>
        <a:xfrm flipV="1">
          <a:off x="1705517" y="8586701"/>
          <a:ext cx="0" cy="15784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330846</xdr:colOff>
      <xdr:row>26</xdr:row>
      <xdr:rowOff>208950</xdr:rowOff>
    </xdr:from>
    <xdr:to>
      <xdr:col>1</xdr:col>
      <xdr:colOff>388964</xdr:colOff>
      <xdr:row>26</xdr:row>
      <xdr:rowOff>281185</xdr:rowOff>
    </xdr:to>
    <xdr:cxnSp macro="">
      <xdr:nvCxnSpPr>
        <xdr:cNvPr id="70" name="Düz Bağlayıcı 69">
          <a:extLst>
            <a:ext uri="{FF2B5EF4-FFF2-40B4-BE49-F238E27FC236}"/>
          </a:extLst>
        </xdr:cNvPr>
        <xdr:cNvCxnSpPr/>
      </xdr:nvCxnSpPr>
      <xdr:spPr>
        <a:xfrm flipV="1">
          <a:off x="1637192" y="8590950"/>
          <a:ext cx="58118" cy="6420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67465</xdr:colOff>
      <xdr:row>27</xdr:row>
      <xdr:rowOff>73301</xdr:rowOff>
    </xdr:from>
    <xdr:to>
      <xdr:col>1</xdr:col>
      <xdr:colOff>1254389</xdr:colOff>
      <xdr:row>27</xdr:row>
      <xdr:rowOff>76529</xdr:rowOff>
    </xdr:to>
    <xdr:cxnSp macro="">
      <xdr:nvCxnSpPr>
        <xdr:cNvPr id="71" name="Düz Bağlayıcı 70">
          <a:extLst>
            <a:ext uri="{FF2B5EF4-FFF2-40B4-BE49-F238E27FC236}"/>
          </a:extLst>
        </xdr:cNvPr>
        <xdr:cNvCxnSpPr/>
      </xdr:nvCxnSpPr>
      <xdr:spPr>
        <a:xfrm flipV="1">
          <a:off x="1370886" y="9946615"/>
          <a:ext cx="1194661" cy="322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92573</xdr:colOff>
      <xdr:row>27</xdr:row>
      <xdr:rowOff>60335</xdr:rowOff>
    </xdr:from>
    <xdr:to>
      <xdr:col>1</xdr:col>
      <xdr:colOff>96494</xdr:colOff>
      <xdr:row>27</xdr:row>
      <xdr:rowOff>343629</xdr:rowOff>
    </xdr:to>
    <xdr:cxnSp macro="">
      <xdr:nvCxnSpPr>
        <xdr:cNvPr id="72" name="Düz Bağlayıcı 71">
          <a:extLst>
            <a:ext uri="{FF2B5EF4-FFF2-40B4-BE49-F238E27FC236}"/>
          </a:extLst>
        </xdr:cNvPr>
        <xdr:cNvCxnSpPr/>
      </xdr:nvCxnSpPr>
      <xdr:spPr>
        <a:xfrm flipH="1" flipV="1">
          <a:off x="1387793" y="9943080"/>
          <a:ext cx="3921" cy="273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91810</xdr:colOff>
      <xdr:row>27</xdr:row>
      <xdr:rowOff>329300</xdr:rowOff>
    </xdr:from>
    <xdr:to>
      <xdr:col>1</xdr:col>
      <xdr:colOff>279307</xdr:colOff>
      <xdr:row>27</xdr:row>
      <xdr:rowOff>332630</xdr:rowOff>
    </xdr:to>
    <xdr:cxnSp macro="">
      <xdr:nvCxnSpPr>
        <xdr:cNvPr id="73" name="Düz Bağlayıcı 72">
          <a:extLst>
            <a:ext uri="{FF2B5EF4-FFF2-40B4-BE49-F238E27FC236}"/>
          </a:extLst>
        </xdr:cNvPr>
        <xdr:cNvCxnSpPr/>
      </xdr:nvCxnSpPr>
      <xdr:spPr>
        <a:xfrm flipV="1">
          <a:off x="1387030" y="10212045"/>
          <a:ext cx="189300" cy="33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272354</xdr:colOff>
      <xdr:row>27</xdr:row>
      <xdr:rowOff>100747</xdr:rowOff>
    </xdr:from>
    <xdr:to>
      <xdr:col>1</xdr:col>
      <xdr:colOff>272354</xdr:colOff>
      <xdr:row>27</xdr:row>
      <xdr:rowOff>346226</xdr:rowOff>
    </xdr:to>
    <xdr:cxnSp macro="">
      <xdr:nvCxnSpPr>
        <xdr:cNvPr id="74" name="Düz Bağlayıcı 73">
          <a:extLst>
            <a:ext uri="{FF2B5EF4-FFF2-40B4-BE49-F238E27FC236}"/>
          </a:extLst>
        </xdr:cNvPr>
        <xdr:cNvCxnSpPr/>
      </xdr:nvCxnSpPr>
      <xdr:spPr>
        <a:xfrm flipV="1">
          <a:off x="1569479" y="9991112"/>
          <a:ext cx="0" cy="23566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196409</xdr:colOff>
      <xdr:row>27</xdr:row>
      <xdr:rowOff>125304</xdr:rowOff>
    </xdr:from>
    <xdr:to>
      <xdr:col>1</xdr:col>
      <xdr:colOff>253341</xdr:colOff>
      <xdr:row>27</xdr:row>
      <xdr:rowOff>189514</xdr:rowOff>
    </xdr:to>
    <xdr:cxnSp macro="">
      <xdr:nvCxnSpPr>
        <xdr:cNvPr id="75" name="Düz Bağlayıcı 74">
          <a:extLst>
            <a:ext uri="{FF2B5EF4-FFF2-40B4-BE49-F238E27FC236}"/>
          </a:extLst>
        </xdr:cNvPr>
        <xdr:cNvCxnSpPr/>
      </xdr:nvCxnSpPr>
      <xdr:spPr>
        <a:xfrm flipV="1">
          <a:off x="1501154" y="10006144"/>
          <a:ext cx="58118" cy="6421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57831</xdr:colOff>
      <xdr:row>28</xdr:row>
      <xdr:rowOff>42715</xdr:rowOff>
    </xdr:from>
    <xdr:to>
      <xdr:col>1</xdr:col>
      <xdr:colOff>1252551</xdr:colOff>
      <xdr:row>28</xdr:row>
      <xdr:rowOff>45943</xdr:rowOff>
    </xdr:to>
    <xdr:cxnSp macro="">
      <xdr:nvCxnSpPr>
        <xdr:cNvPr id="87" name="Düz Bağlayıcı 86">
          <a:extLst>
            <a:ext uri="{FF2B5EF4-FFF2-40B4-BE49-F238E27FC236}"/>
          </a:extLst>
        </xdr:cNvPr>
        <xdr:cNvCxnSpPr/>
      </xdr:nvCxnSpPr>
      <xdr:spPr>
        <a:xfrm flipV="1">
          <a:off x="1364117" y="9245362"/>
          <a:ext cx="1194661" cy="322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71091</xdr:colOff>
      <xdr:row>28</xdr:row>
      <xdr:rowOff>21090</xdr:rowOff>
    </xdr:from>
    <xdr:to>
      <xdr:col>1</xdr:col>
      <xdr:colOff>71437</xdr:colOff>
      <xdr:row>28</xdr:row>
      <xdr:rowOff>343835</xdr:rowOff>
    </xdr:to>
    <xdr:cxnSp macro="">
      <xdr:nvCxnSpPr>
        <xdr:cNvPr id="88" name="Düz Bağlayıcı 87">
          <a:extLst>
            <a:ext uri="{FF2B5EF4-FFF2-40B4-BE49-F238E27FC236}"/>
          </a:extLst>
        </xdr:cNvPr>
        <xdr:cNvCxnSpPr/>
      </xdr:nvCxnSpPr>
      <xdr:spPr>
        <a:xfrm flipH="1" flipV="1">
          <a:off x="1377377" y="9225642"/>
          <a:ext cx="346" cy="3129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64634</xdr:colOff>
      <xdr:row>28</xdr:row>
      <xdr:rowOff>320448</xdr:rowOff>
    </xdr:from>
    <xdr:to>
      <xdr:col>1</xdr:col>
      <xdr:colOff>275544</xdr:colOff>
      <xdr:row>28</xdr:row>
      <xdr:rowOff>323850</xdr:rowOff>
    </xdr:to>
    <xdr:cxnSp macro="">
      <xdr:nvCxnSpPr>
        <xdr:cNvPr id="89" name="Düz Bağlayıcı 88">
          <a:extLst>
            <a:ext uri="{FF2B5EF4-FFF2-40B4-BE49-F238E27FC236}"/>
          </a:extLst>
        </xdr:cNvPr>
        <xdr:cNvCxnSpPr/>
      </xdr:nvCxnSpPr>
      <xdr:spPr>
        <a:xfrm flipV="1">
          <a:off x="1370920" y="9525000"/>
          <a:ext cx="210910" cy="340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253229</xdr:colOff>
      <xdr:row>28</xdr:row>
      <xdr:rowOff>92891</xdr:rowOff>
    </xdr:from>
    <xdr:to>
      <xdr:col>1</xdr:col>
      <xdr:colOff>260563</xdr:colOff>
      <xdr:row>28</xdr:row>
      <xdr:rowOff>310243</xdr:rowOff>
    </xdr:to>
    <xdr:cxnSp macro="">
      <xdr:nvCxnSpPr>
        <xdr:cNvPr id="90" name="Düz Bağlayıcı 89">
          <a:extLst>
            <a:ext uri="{FF2B5EF4-FFF2-40B4-BE49-F238E27FC236}"/>
          </a:extLst>
        </xdr:cNvPr>
        <xdr:cNvCxnSpPr/>
      </xdr:nvCxnSpPr>
      <xdr:spPr>
        <a:xfrm flipV="1">
          <a:off x="1561420" y="9297443"/>
          <a:ext cx="7334" cy="21735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201763</xdr:colOff>
      <xdr:row>28</xdr:row>
      <xdr:rowOff>97139</xdr:rowOff>
    </xdr:from>
    <xdr:to>
      <xdr:col>1</xdr:col>
      <xdr:colOff>251578</xdr:colOff>
      <xdr:row>28</xdr:row>
      <xdr:rowOff>161349</xdr:rowOff>
    </xdr:to>
    <xdr:cxnSp macro="">
      <xdr:nvCxnSpPr>
        <xdr:cNvPr id="91" name="Düz Bağlayıcı 90">
          <a:extLst>
            <a:ext uri="{FF2B5EF4-FFF2-40B4-BE49-F238E27FC236}"/>
          </a:extLst>
        </xdr:cNvPr>
        <xdr:cNvCxnSpPr/>
      </xdr:nvCxnSpPr>
      <xdr:spPr>
        <a:xfrm flipV="1">
          <a:off x="1500429" y="9301691"/>
          <a:ext cx="58118" cy="6421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35512</xdr:colOff>
      <xdr:row>29</xdr:row>
      <xdr:rowOff>166597</xdr:rowOff>
    </xdr:from>
    <xdr:to>
      <xdr:col>1</xdr:col>
      <xdr:colOff>1239566</xdr:colOff>
      <xdr:row>29</xdr:row>
      <xdr:rowOff>168211</xdr:rowOff>
    </xdr:to>
    <xdr:cxnSp macro="">
      <xdr:nvCxnSpPr>
        <xdr:cNvPr id="119" name="Düz Bağlayıcı 118">
          <a:extLst>
            <a:ext uri="{FF2B5EF4-FFF2-40B4-BE49-F238E27FC236}"/>
          </a:extLst>
        </xdr:cNvPr>
        <xdr:cNvCxnSpPr/>
      </xdr:nvCxnSpPr>
      <xdr:spPr>
        <a:xfrm flipV="1">
          <a:off x="1347877" y="9737065"/>
          <a:ext cx="1194661" cy="322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35944</xdr:colOff>
      <xdr:row>30</xdr:row>
      <xdr:rowOff>137843</xdr:rowOff>
    </xdr:from>
    <xdr:to>
      <xdr:col>1</xdr:col>
      <xdr:colOff>1222758</xdr:colOff>
      <xdr:row>30</xdr:row>
      <xdr:rowOff>141071</xdr:rowOff>
    </xdr:to>
    <xdr:cxnSp macro="">
      <xdr:nvCxnSpPr>
        <xdr:cNvPr id="120" name="Düz Bağlayıcı 119">
          <a:extLst>
            <a:ext uri="{FF2B5EF4-FFF2-40B4-BE49-F238E27FC236}"/>
          </a:extLst>
        </xdr:cNvPr>
        <xdr:cNvCxnSpPr/>
      </xdr:nvCxnSpPr>
      <xdr:spPr>
        <a:xfrm flipV="1">
          <a:off x="1340689" y="10021019"/>
          <a:ext cx="1194661" cy="322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284911</xdr:colOff>
      <xdr:row>31</xdr:row>
      <xdr:rowOff>39538</xdr:rowOff>
    </xdr:from>
    <xdr:to>
      <xdr:col>1</xdr:col>
      <xdr:colOff>285257</xdr:colOff>
      <xdr:row>31</xdr:row>
      <xdr:rowOff>352503</xdr:rowOff>
    </xdr:to>
    <xdr:cxnSp macro="">
      <xdr:nvCxnSpPr>
        <xdr:cNvPr id="121" name="Düz Bağlayıcı 120">
          <a:extLst>
            <a:ext uri="{FF2B5EF4-FFF2-40B4-BE49-F238E27FC236}"/>
          </a:extLst>
        </xdr:cNvPr>
        <xdr:cNvCxnSpPr/>
      </xdr:nvCxnSpPr>
      <xdr:spPr>
        <a:xfrm flipH="1" flipV="1">
          <a:off x="1591561" y="10225896"/>
          <a:ext cx="346" cy="3129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285642</xdr:colOff>
      <xdr:row>31</xdr:row>
      <xdr:rowOff>47984</xdr:rowOff>
    </xdr:from>
    <xdr:to>
      <xdr:col>1</xdr:col>
      <xdr:colOff>553359</xdr:colOff>
      <xdr:row>31</xdr:row>
      <xdr:rowOff>52414</xdr:rowOff>
    </xdr:to>
    <xdr:cxnSp macro="">
      <xdr:nvCxnSpPr>
        <xdr:cNvPr id="122" name="Düz Bağlayıcı 121">
          <a:extLst>
            <a:ext uri="{FF2B5EF4-FFF2-40B4-BE49-F238E27FC236}"/>
          </a:extLst>
        </xdr:cNvPr>
        <xdr:cNvCxnSpPr/>
      </xdr:nvCxnSpPr>
      <xdr:spPr>
        <a:xfrm flipV="1">
          <a:off x="1592292" y="10243867"/>
          <a:ext cx="269576" cy="44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285643</xdr:colOff>
      <xdr:row>31</xdr:row>
      <xdr:rowOff>265981</xdr:rowOff>
    </xdr:from>
    <xdr:to>
      <xdr:col>1</xdr:col>
      <xdr:colOff>390777</xdr:colOff>
      <xdr:row>31</xdr:row>
      <xdr:rowOff>325309</xdr:rowOff>
    </xdr:to>
    <xdr:cxnSp macro="">
      <xdr:nvCxnSpPr>
        <xdr:cNvPr id="123" name="Düz Bağlayıcı 122">
          <a:extLst>
            <a:ext uri="{FF2B5EF4-FFF2-40B4-BE49-F238E27FC236}"/>
          </a:extLst>
        </xdr:cNvPr>
        <xdr:cNvCxnSpPr/>
      </xdr:nvCxnSpPr>
      <xdr:spPr>
        <a:xfrm flipV="1">
          <a:off x="1592293" y="10452339"/>
          <a:ext cx="97047" cy="6780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553313</xdr:colOff>
      <xdr:row>31</xdr:row>
      <xdr:rowOff>50320</xdr:rowOff>
    </xdr:from>
    <xdr:to>
      <xdr:col>1</xdr:col>
      <xdr:colOff>553659</xdr:colOff>
      <xdr:row>31</xdr:row>
      <xdr:rowOff>355833</xdr:rowOff>
    </xdr:to>
    <xdr:cxnSp macro="">
      <xdr:nvCxnSpPr>
        <xdr:cNvPr id="125" name="Düz Bağlayıcı 124">
          <a:extLst>
            <a:ext uri="{FF2B5EF4-FFF2-40B4-BE49-F238E27FC236}"/>
          </a:extLst>
        </xdr:cNvPr>
        <xdr:cNvCxnSpPr/>
      </xdr:nvCxnSpPr>
      <xdr:spPr>
        <a:xfrm flipH="1" flipV="1">
          <a:off x="1861868" y="10236678"/>
          <a:ext cx="346" cy="3129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436605</xdr:colOff>
      <xdr:row>31</xdr:row>
      <xdr:rowOff>265981</xdr:rowOff>
    </xdr:from>
    <xdr:to>
      <xdr:col>1</xdr:col>
      <xdr:colOff>544435</xdr:colOff>
      <xdr:row>31</xdr:row>
      <xdr:rowOff>328881</xdr:rowOff>
    </xdr:to>
    <xdr:cxnSp macro="">
      <xdr:nvCxnSpPr>
        <xdr:cNvPr id="126" name="Düz Bağlayıcı 125">
          <a:extLst>
            <a:ext uri="{FF2B5EF4-FFF2-40B4-BE49-F238E27FC236}"/>
          </a:extLst>
        </xdr:cNvPr>
        <xdr:cNvCxnSpPr/>
      </xdr:nvCxnSpPr>
      <xdr:spPr>
        <a:xfrm>
          <a:off x="1743255" y="10452339"/>
          <a:ext cx="107830" cy="71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289237</xdr:colOff>
      <xdr:row>32</xdr:row>
      <xdr:rowOff>25161</xdr:rowOff>
    </xdr:from>
    <xdr:to>
      <xdr:col>1</xdr:col>
      <xdr:colOff>289583</xdr:colOff>
      <xdr:row>32</xdr:row>
      <xdr:rowOff>338126</xdr:rowOff>
    </xdr:to>
    <xdr:cxnSp macro="">
      <xdr:nvCxnSpPr>
        <xdr:cNvPr id="132" name="Düz Bağlayıcı 131">
          <a:extLst>
            <a:ext uri="{FF2B5EF4-FFF2-40B4-BE49-F238E27FC236}"/>
          </a:extLst>
        </xdr:cNvPr>
        <xdr:cNvCxnSpPr/>
      </xdr:nvCxnSpPr>
      <xdr:spPr>
        <a:xfrm flipH="1" flipV="1">
          <a:off x="1595887" y="10592519"/>
          <a:ext cx="346" cy="3129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289968</xdr:colOff>
      <xdr:row>32</xdr:row>
      <xdr:rowOff>35512</xdr:rowOff>
    </xdr:from>
    <xdr:to>
      <xdr:col>1</xdr:col>
      <xdr:colOff>567246</xdr:colOff>
      <xdr:row>32</xdr:row>
      <xdr:rowOff>39942</xdr:rowOff>
    </xdr:to>
    <xdr:cxnSp macro="">
      <xdr:nvCxnSpPr>
        <xdr:cNvPr id="133" name="Düz Bağlayıcı 132">
          <a:extLst>
            <a:ext uri="{FF2B5EF4-FFF2-40B4-BE49-F238E27FC236}"/>
          </a:extLst>
        </xdr:cNvPr>
        <xdr:cNvCxnSpPr/>
      </xdr:nvCxnSpPr>
      <xdr:spPr>
        <a:xfrm flipV="1">
          <a:off x="1596618" y="10610490"/>
          <a:ext cx="269576" cy="44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289969</xdr:colOff>
      <xdr:row>32</xdr:row>
      <xdr:rowOff>251604</xdr:rowOff>
    </xdr:from>
    <xdr:to>
      <xdr:col>1</xdr:col>
      <xdr:colOff>387016</xdr:colOff>
      <xdr:row>32</xdr:row>
      <xdr:rowOff>319407</xdr:rowOff>
    </xdr:to>
    <xdr:cxnSp macro="">
      <xdr:nvCxnSpPr>
        <xdr:cNvPr id="134" name="Düz Bağlayıcı 133">
          <a:extLst>
            <a:ext uri="{FF2B5EF4-FFF2-40B4-BE49-F238E27FC236}"/>
          </a:extLst>
        </xdr:cNvPr>
        <xdr:cNvCxnSpPr/>
      </xdr:nvCxnSpPr>
      <xdr:spPr>
        <a:xfrm flipV="1">
          <a:off x="1596619" y="10818962"/>
          <a:ext cx="97047" cy="6780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567164</xdr:colOff>
      <xdr:row>32</xdr:row>
      <xdr:rowOff>35943</xdr:rowOff>
    </xdr:from>
    <xdr:to>
      <xdr:col>1</xdr:col>
      <xdr:colOff>567510</xdr:colOff>
      <xdr:row>32</xdr:row>
      <xdr:rowOff>341456</xdr:rowOff>
    </xdr:to>
    <xdr:cxnSp macro="">
      <xdr:nvCxnSpPr>
        <xdr:cNvPr id="135" name="Düz Bağlayıcı 134">
          <a:extLst>
            <a:ext uri="{FF2B5EF4-FFF2-40B4-BE49-F238E27FC236}"/>
          </a:extLst>
        </xdr:cNvPr>
        <xdr:cNvCxnSpPr/>
      </xdr:nvCxnSpPr>
      <xdr:spPr>
        <a:xfrm flipH="1" flipV="1">
          <a:off x="1866194" y="10603301"/>
          <a:ext cx="346" cy="3129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440931</xdr:colOff>
      <xdr:row>32</xdr:row>
      <xdr:rowOff>251604</xdr:rowOff>
    </xdr:from>
    <xdr:to>
      <xdr:col>1</xdr:col>
      <xdr:colOff>548761</xdr:colOff>
      <xdr:row>32</xdr:row>
      <xdr:rowOff>323490</xdr:rowOff>
    </xdr:to>
    <xdr:cxnSp macro="">
      <xdr:nvCxnSpPr>
        <xdr:cNvPr id="136" name="Düz Bağlayıcı 135">
          <a:extLst>
            <a:ext uri="{FF2B5EF4-FFF2-40B4-BE49-F238E27FC236}"/>
          </a:extLst>
        </xdr:cNvPr>
        <xdr:cNvCxnSpPr/>
      </xdr:nvCxnSpPr>
      <xdr:spPr>
        <a:xfrm>
          <a:off x="1747581" y="10818962"/>
          <a:ext cx="107830" cy="71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25506</xdr:colOff>
      <xdr:row>33</xdr:row>
      <xdr:rowOff>187163</xdr:rowOff>
    </xdr:from>
    <xdr:to>
      <xdr:col>1</xdr:col>
      <xdr:colOff>1270794</xdr:colOff>
      <xdr:row>33</xdr:row>
      <xdr:rowOff>190499</xdr:rowOff>
    </xdr:to>
    <xdr:cxnSp macro="">
      <xdr:nvCxnSpPr>
        <xdr:cNvPr id="137" name="Düz Bağlayıcı 136">
          <a:extLst>
            <a:ext uri="{FF2B5EF4-FFF2-40B4-BE49-F238E27FC236}"/>
          </a:extLst>
        </xdr:cNvPr>
        <xdr:cNvCxnSpPr/>
      </xdr:nvCxnSpPr>
      <xdr:spPr>
        <a:xfrm>
          <a:off x="1330251" y="11124738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27496</xdr:colOff>
      <xdr:row>34</xdr:row>
      <xdr:rowOff>179717</xdr:rowOff>
    </xdr:from>
    <xdr:to>
      <xdr:col>1</xdr:col>
      <xdr:colOff>1271190</xdr:colOff>
      <xdr:row>34</xdr:row>
      <xdr:rowOff>183053</xdr:rowOff>
    </xdr:to>
    <xdr:cxnSp macro="">
      <xdr:nvCxnSpPr>
        <xdr:cNvPr id="139" name="Düz Bağlayıcı 138">
          <a:extLst>
            <a:ext uri="{FF2B5EF4-FFF2-40B4-BE49-F238E27FC236}"/>
          </a:extLst>
        </xdr:cNvPr>
        <xdr:cNvCxnSpPr/>
      </xdr:nvCxnSpPr>
      <xdr:spPr>
        <a:xfrm>
          <a:off x="1322716" y="11430000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156145</xdr:colOff>
      <xdr:row>15</xdr:row>
      <xdr:rowOff>41976</xdr:rowOff>
    </xdr:from>
    <xdr:to>
      <xdr:col>1</xdr:col>
      <xdr:colOff>159391</xdr:colOff>
      <xdr:row>15</xdr:row>
      <xdr:rowOff>305160</xdr:rowOff>
    </xdr:to>
    <xdr:cxnSp macro="">
      <xdr:nvCxnSpPr>
        <xdr:cNvPr id="140" name="Düz Bağlayıcı 139">
          <a:extLst>
            <a:ext uri="{FF2B5EF4-FFF2-40B4-BE49-F238E27FC236}"/>
          </a:extLst>
        </xdr:cNvPr>
        <xdr:cNvCxnSpPr/>
      </xdr:nvCxnSpPr>
      <xdr:spPr>
        <a:xfrm>
          <a:off x="1452966" y="4707612"/>
          <a:ext cx="3246" cy="25544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145296</xdr:colOff>
      <xdr:row>16</xdr:row>
      <xdr:rowOff>41975</xdr:rowOff>
    </xdr:from>
    <xdr:to>
      <xdr:col>1</xdr:col>
      <xdr:colOff>148542</xdr:colOff>
      <xdr:row>16</xdr:row>
      <xdr:rowOff>297418</xdr:rowOff>
    </xdr:to>
    <xdr:cxnSp macro="">
      <xdr:nvCxnSpPr>
        <xdr:cNvPr id="141" name="Düz Bağlayıcı 140">
          <a:extLst>
            <a:ext uri="{FF2B5EF4-FFF2-40B4-BE49-F238E27FC236}"/>
          </a:extLst>
        </xdr:cNvPr>
        <xdr:cNvCxnSpPr/>
      </xdr:nvCxnSpPr>
      <xdr:spPr>
        <a:xfrm>
          <a:off x="1449737" y="5020806"/>
          <a:ext cx="3246" cy="25544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145297</xdr:colOff>
      <xdr:row>17</xdr:row>
      <xdr:rowOff>41974</xdr:rowOff>
    </xdr:from>
    <xdr:to>
      <xdr:col>1</xdr:col>
      <xdr:colOff>148543</xdr:colOff>
      <xdr:row>17</xdr:row>
      <xdr:rowOff>297417</xdr:rowOff>
    </xdr:to>
    <xdr:cxnSp macro="">
      <xdr:nvCxnSpPr>
        <xdr:cNvPr id="142" name="Düz Bağlayıcı 141">
          <a:extLst>
            <a:ext uri="{FF2B5EF4-FFF2-40B4-BE49-F238E27FC236}"/>
          </a:extLst>
        </xdr:cNvPr>
        <xdr:cNvCxnSpPr/>
      </xdr:nvCxnSpPr>
      <xdr:spPr>
        <a:xfrm>
          <a:off x="1449738" y="5333999"/>
          <a:ext cx="3246" cy="25544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158212</xdr:colOff>
      <xdr:row>18</xdr:row>
      <xdr:rowOff>35517</xdr:rowOff>
    </xdr:from>
    <xdr:to>
      <xdr:col>1</xdr:col>
      <xdr:colOff>161458</xdr:colOff>
      <xdr:row>18</xdr:row>
      <xdr:rowOff>281499</xdr:rowOff>
    </xdr:to>
    <xdr:cxnSp macro="">
      <xdr:nvCxnSpPr>
        <xdr:cNvPr id="143" name="Düz Bağlayıcı 142">
          <a:extLst>
            <a:ext uri="{FF2B5EF4-FFF2-40B4-BE49-F238E27FC236}"/>
          </a:extLst>
        </xdr:cNvPr>
        <xdr:cNvCxnSpPr/>
      </xdr:nvCxnSpPr>
      <xdr:spPr>
        <a:xfrm>
          <a:off x="1462653" y="5640737"/>
          <a:ext cx="3246" cy="25544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360510</xdr:colOff>
      <xdr:row>10</xdr:row>
      <xdr:rowOff>0</xdr:rowOff>
    </xdr:from>
    <xdr:to>
      <xdr:col>1</xdr:col>
      <xdr:colOff>826130</xdr:colOff>
      <xdr:row>10</xdr:row>
      <xdr:rowOff>0</xdr:rowOff>
    </xdr:to>
    <xdr:cxnSp macro="">
      <xdr:nvCxnSpPr>
        <xdr:cNvPr id="144" name="Düz Bağlayıcı 143">
          <a:extLst>
            <a:ext uri="{FF2B5EF4-FFF2-40B4-BE49-F238E27FC236}"/>
          </a:extLst>
        </xdr:cNvPr>
        <xdr:cNvCxnSpPr/>
      </xdr:nvCxnSpPr>
      <xdr:spPr>
        <a:xfrm flipV="1">
          <a:off x="1668037" y="4455841"/>
          <a:ext cx="459987" cy="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213732</xdr:colOff>
      <xdr:row>13</xdr:row>
      <xdr:rowOff>65050</xdr:rowOff>
    </xdr:from>
    <xdr:to>
      <xdr:col>1</xdr:col>
      <xdr:colOff>390292</xdr:colOff>
      <xdr:row>13</xdr:row>
      <xdr:rowOff>195146</xdr:rowOff>
    </xdr:to>
    <xdr:cxnSp macro="">
      <xdr:nvCxnSpPr>
        <xdr:cNvPr id="146" name="Düz Bağlayıcı 145">
          <a:extLst>
            <a:ext uri="{FF2B5EF4-FFF2-40B4-BE49-F238E27FC236}"/>
          </a:extLst>
        </xdr:cNvPr>
        <xdr:cNvCxnSpPr/>
      </xdr:nvCxnSpPr>
      <xdr:spPr>
        <a:xfrm flipV="1">
          <a:off x="1519354" y="4446550"/>
          <a:ext cx="176560" cy="13009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809300</xdr:colOff>
      <xdr:row>10</xdr:row>
      <xdr:rowOff>0</xdr:rowOff>
    </xdr:from>
    <xdr:to>
      <xdr:col>1</xdr:col>
      <xdr:colOff>942130</xdr:colOff>
      <xdr:row>10</xdr:row>
      <xdr:rowOff>0</xdr:rowOff>
    </xdr:to>
    <xdr:cxnSp macro="">
      <xdr:nvCxnSpPr>
        <xdr:cNvPr id="148" name="Düz Bağlayıcı 147">
          <a:extLst>
            <a:ext uri="{FF2B5EF4-FFF2-40B4-BE49-F238E27FC236}"/>
          </a:extLst>
        </xdr:cNvPr>
        <xdr:cNvCxnSpPr/>
      </xdr:nvCxnSpPr>
      <xdr:spPr>
        <a:xfrm flipH="1" flipV="1">
          <a:off x="2118732" y="4446551"/>
          <a:ext cx="125451" cy="12544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51602</xdr:colOff>
      <xdr:row>6</xdr:row>
      <xdr:rowOff>0</xdr:rowOff>
    </xdr:from>
    <xdr:to>
      <xdr:col>1</xdr:col>
      <xdr:colOff>1293271</xdr:colOff>
      <xdr:row>6</xdr:row>
      <xdr:rowOff>0</xdr:rowOff>
    </xdr:to>
    <xdr:cxnSp macro="">
      <xdr:nvCxnSpPr>
        <xdr:cNvPr id="80" name="Düz Bağlayıcı 79">
          <a:extLst>
            <a:ext uri="{FF2B5EF4-FFF2-40B4-BE49-F238E27FC236}"/>
          </a:extLst>
        </xdr:cNvPr>
        <xdr:cNvCxnSpPr/>
      </xdr:nvCxnSpPr>
      <xdr:spPr>
        <a:xfrm>
          <a:off x="1938132" y="2840934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24847</xdr:colOff>
      <xdr:row>6</xdr:row>
      <xdr:rowOff>0</xdr:rowOff>
    </xdr:from>
    <xdr:to>
      <xdr:col>1</xdr:col>
      <xdr:colOff>1260629</xdr:colOff>
      <xdr:row>6</xdr:row>
      <xdr:rowOff>0</xdr:rowOff>
    </xdr:to>
    <xdr:cxnSp macro="">
      <xdr:nvCxnSpPr>
        <xdr:cNvPr id="81" name="Düz Bağlayıcı 80">
          <a:extLst>
            <a:ext uri="{FF2B5EF4-FFF2-40B4-BE49-F238E27FC236}"/>
          </a:extLst>
        </xdr:cNvPr>
        <xdr:cNvCxnSpPr/>
      </xdr:nvCxnSpPr>
      <xdr:spPr>
        <a:xfrm>
          <a:off x="1913282" y="3221935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58466</xdr:colOff>
      <xdr:row>9</xdr:row>
      <xdr:rowOff>253839</xdr:rowOff>
    </xdr:from>
    <xdr:to>
      <xdr:col>1</xdr:col>
      <xdr:colOff>1310983</xdr:colOff>
      <xdr:row>9</xdr:row>
      <xdr:rowOff>257175</xdr:rowOff>
    </xdr:to>
    <xdr:cxnSp macro="">
      <xdr:nvCxnSpPr>
        <xdr:cNvPr id="82" name="Düz Bağlayıcı 81">
          <a:extLst>
            <a:ext uri="{FF2B5EF4-FFF2-40B4-BE49-F238E27FC236}"/>
          </a:extLst>
        </xdr:cNvPr>
        <xdr:cNvCxnSpPr/>
      </xdr:nvCxnSpPr>
      <xdr:spPr>
        <a:xfrm>
          <a:off x="1941054" y="3279427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33131</xdr:colOff>
      <xdr:row>10</xdr:row>
      <xdr:rowOff>0</xdr:rowOff>
    </xdr:from>
    <xdr:to>
      <xdr:col>1</xdr:col>
      <xdr:colOff>1285648</xdr:colOff>
      <xdr:row>10</xdr:row>
      <xdr:rowOff>0</xdr:rowOff>
    </xdr:to>
    <xdr:cxnSp macro="">
      <xdr:nvCxnSpPr>
        <xdr:cNvPr id="83" name="Düz Bağlayıcı 82">
          <a:extLst>
            <a:ext uri="{FF2B5EF4-FFF2-40B4-BE49-F238E27FC236}"/>
          </a:extLst>
        </xdr:cNvPr>
        <xdr:cNvCxnSpPr/>
      </xdr:nvCxnSpPr>
      <xdr:spPr>
        <a:xfrm>
          <a:off x="1921566" y="4091608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24848</xdr:colOff>
      <xdr:row>10</xdr:row>
      <xdr:rowOff>0</xdr:rowOff>
    </xdr:from>
    <xdr:to>
      <xdr:col>1</xdr:col>
      <xdr:colOff>1260630</xdr:colOff>
      <xdr:row>10</xdr:row>
      <xdr:rowOff>0</xdr:rowOff>
    </xdr:to>
    <xdr:cxnSp macro="">
      <xdr:nvCxnSpPr>
        <xdr:cNvPr id="84" name="Düz Bağlayıcı 83">
          <a:extLst>
            <a:ext uri="{FF2B5EF4-FFF2-40B4-BE49-F238E27FC236}"/>
          </a:extLst>
        </xdr:cNvPr>
        <xdr:cNvCxnSpPr/>
      </xdr:nvCxnSpPr>
      <xdr:spPr>
        <a:xfrm>
          <a:off x="1913283" y="4497456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41413</xdr:colOff>
      <xdr:row>10</xdr:row>
      <xdr:rowOff>0</xdr:rowOff>
    </xdr:from>
    <xdr:to>
      <xdr:col>1</xdr:col>
      <xdr:colOff>1284652</xdr:colOff>
      <xdr:row>10</xdr:row>
      <xdr:rowOff>0</xdr:rowOff>
    </xdr:to>
    <xdr:cxnSp macro="">
      <xdr:nvCxnSpPr>
        <xdr:cNvPr id="85" name="Düz Bağlayıcı 84">
          <a:extLst>
            <a:ext uri="{FF2B5EF4-FFF2-40B4-BE49-F238E27FC236}"/>
          </a:extLst>
        </xdr:cNvPr>
        <xdr:cNvCxnSpPr/>
      </xdr:nvCxnSpPr>
      <xdr:spPr>
        <a:xfrm>
          <a:off x="1929848" y="4895022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58466</xdr:colOff>
      <xdr:row>10</xdr:row>
      <xdr:rowOff>0</xdr:rowOff>
    </xdr:from>
    <xdr:to>
      <xdr:col>1</xdr:col>
      <xdr:colOff>1310983</xdr:colOff>
      <xdr:row>10</xdr:row>
      <xdr:rowOff>0</xdr:rowOff>
    </xdr:to>
    <xdr:cxnSp macro="">
      <xdr:nvCxnSpPr>
        <xdr:cNvPr id="76" name="Düz Bağlayıcı 75">
          <a:extLst>
            <a:ext uri="{FF2B5EF4-FFF2-40B4-BE49-F238E27FC236}"/>
          </a:extLst>
        </xdr:cNvPr>
        <xdr:cNvCxnSpPr/>
      </xdr:nvCxnSpPr>
      <xdr:spPr>
        <a:xfrm>
          <a:off x="1941054" y="3279427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58466</xdr:colOff>
      <xdr:row>10</xdr:row>
      <xdr:rowOff>0</xdr:rowOff>
    </xdr:from>
    <xdr:to>
      <xdr:col>1</xdr:col>
      <xdr:colOff>1310983</xdr:colOff>
      <xdr:row>10</xdr:row>
      <xdr:rowOff>0</xdr:rowOff>
    </xdr:to>
    <xdr:cxnSp macro="">
      <xdr:nvCxnSpPr>
        <xdr:cNvPr id="77" name="Düz Bağlayıcı 76">
          <a:extLst>
            <a:ext uri="{FF2B5EF4-FFF2-40B4-BE49-F238E27FC236}"/>
          </a:extLst>
        </xdr:cNvPr>
        <xdr:cNvCxnSpPr/>
      </xdr:nvCxnSpPr>
      <xdr:spPr>
        <a:xfrm>
          <a:off x="1941054" y="3279427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58466</xdr:colOff>
      <xdr:row>10</xdr:row>
      <xdr:rowOff>0</xdr:rowOff>
    </xdr:from>
    <xdr:to>
      <xdr:col>1</xdr:col>
      <xdr:colOff>1310983</xdr:colOff>
      <xdr:row>10</xdr:row>
      <xdr:rowOff>0</xdr:rowOff>
    </xdr:to>
    <xdr:cxnSp macro="">
      <xdr:nvCxnSpPr>
        <xdr:cNvPr id="78" name="Düz Bağlayıcı 77">
          <a:extLst>
            <a:ext uri="{FF2B5EF4-FFF2-40B4-BE49-F238E27FC236}"/>
          </a:extLst>
        </xdr:cNvPr>
        <xdr:cNvCxnSpPr/>
      </xdr:nvCxnSpPr>
      <xdr:spPr>
        <a:xfrm>
          <a:off x="1941054" y="3279427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58466</xdr:colOff>
      <xdr:row>10</xdr:row>
      <xdr:rowOff>0</xdr:rowOff>
    </xdr:from>
    <xdr:to>
      <xdr:col>1</xdr:col>
      <xdr:colOff>1310983</xdr:colOff>
      <xdr:row>10</xdr:row>
      <xdr:rowOff>0</xdr:rowOff>
    </xdr:to>
    <xdr:cxnSp macro="">
      <xdr:nvCxnSpPr>
        <xdr:cNvPr id="79" name="Düz Bağlayıcı 78">
          <a:extLst>
            <a:ext uri="{FF2B5EF4-FFF2-40B4-BE49-F238E27FC236}"/>
          </a:extLst>
        </xdr:cNvPr>
        <xdr:cNvCxnSpPr/>
      </xdr:nvCxnSpPr>
      <xdr:spPr>
        <a:xfrm>
          <a:off x="1941054" y="3279427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58466</xdr:colOff>
      <xdr:row>14</xdr:row>
      <xdr:rowOff>244314</xdr:rowOff>
    </xdr:from>
    <xdr:to>
      <xdr:col>1</xdr:col>
      <xdr:colOff>1310983</xdr:colOff>
      <xdr:row>14</xdr:row>
      <xdr:rowOff>247650</xdr:rowOff>
    </xdr:to>
    <xdr:cxnSp macro="">
      <xdr:nvCxnSpPr>
        <xdr:cNvPr id="86" name="Düz Bağlayıcı 85">
          <a:extLst>
            <a:ext uri="{FF2B5EF4-FFF2-40B4-BE49-F238E27FC236}"/>
          </a:extLst>
        </xdr:cNvPr>
        <xdr:cNvCxnSpPr/>
      </xdr:nvCxnSpPr>
      <xdr:spPr>
        <a:xfrm>
          <a:off x="1941054" y="3279427"/>
          <a:ext cx="1243296" cy="33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1\c\Documents%20and%20Settings\a\Desktop\MERKEZ%20MENFEZ\&#199;&#214;KEN-KUMYURT-YARAMI&#350;\Ke&#351;ifler%20Son\Toplant&#305;%201\2002%20Y&#305;l&#305;%20&#214;zel%20&#304;dere%20Stabilize%20Ke&#351;ifle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Sayfa"/>
      <sheetName val="Hesap Cetveli 10 mt altı"/>
      <sheetName val="10.000 mt altı ve üstü"/>
      <sheetName val="Yıldızeli Yolkaya Kadıköy"/>
      <sheetName val="Şarkışla-Kümbet-Yalanı-İğdecik"/>
      <sheetName val="Altınyayla-Güzeloğlan-Tahtyunt-"/>
      <sheetName val="Şarkışla-Kale-Kavak-Gülör"/>
      <sheetName val="Ulaş Kurdoğlu-Acıyurt"/>
      <sheetName val="Şarkışla-Karacaören-Yükselen"/>
      <sheetName val="Gemerek-Tatlıpınar-Çiçekoğlu "/>
      <sheetName val="Şarkışla-Karacaören-Demirboğa"/>
      <sheetName val="Ulaş K.Karacaören"/>
      <sheetName val="şARKIŞLA-kARACAÖREN-dEMİRBOĞA1"/>
      <sheetName val="Ulaş Örenlice-Şenyurt-Çavdar"/>
      <sheetName val="Gemerek-durgunsu karaerkek-cesu"/>
      <sheetName val="KANGAL-Dayılı-Kürkçü-Dereköy"/>
      <sheetName val="Kangal-Dayılı-Kürkçü-Dağönü"/>
      <sheetName val="Gürün Kışla Ağaçlı Ayvalı"/>
      <sheetName val="Gürün Eskihamal Kılıçdoğan"/>
      <sheetName val="Gürün-Yazyurdu-Yenibektaşlı"/>
      <sheetName val="Doğanşar Ekinciler"/>
      <sheetName val="K.Hisar Yalnıztepe-Çukuroba"/>
      <sheetName val="K.Hisar-Çandır-Ballıca Gümüşlü"/>
      <sheetName val="Hafik-Bayıraltı-Beydiğin"/>
      <sheetName val="Zara-Üngör-Çaylı"/>
      <sheetName val="Divriği-Olukman-Eğrisu"/>
      <sheetName val="Divriği-Çayören-Çakmakdüzü"/>
      <sheetName val="K.Hisar Kızıllma Kavacık"/>
      <sheetName val="Doğanşar Darıkol"/>
      <sheetName val="Altınyayla Kürkçüyurdu Kangal Ç"/>
      <sheetName val="Stabilize İcma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41"/>
  <sheetViews>
    <sheetView zoomScaleSheetLayoutView="100" workbookViewId="0">
      <selection activeCell="E55" sqref="E55:Z60"/>
    </sheetView>
  </sheetViews>
  <sheetFormatPr defaultRowHeight="12.75"/>
  <cols>
    <col min="1" max="9" width="1.7109375" customWidth="1"/>
    <col min="10" max="10" width="2.85546875" customWidth="1"/>
    <col min="11" max="11" width="1.85546875" customWidth="1"/>
    <col min="12" max="12" width="1.7109375" customWidth="1"/>
    <col min="13" max="13" width="2.5703125" customWidth="1"/>
    <col min="14" max="14" width="2.140625" customWidth="1"/>
    <col min="15" max="20" width="1.7109375" customWidth="1"/>
    <col min="21" max="21" width="6.28515625" customWidth="1"/>
    <col min="22" max="22" width="4.7109375" customWidth="1"/>
    <col min="23" max="25" width="1.7109375" customWidth="1"/>
    <col min="26" max="26" width="2.140625" customWidth="1"/>
    <col min="27" max="27" width="4.7109375" customWidth="1"/>
    <col min="28" max="30" width="1.7109375" customWidth="1"/>
    <col min="31" max="31" width="3" customWidth="1"/>
    <col min="32" max="33" width="1.7109375" customWidth="1"/>
    <col min="34" max="34" width="2.5703125" customWidth="1"/>
    <col min="35" max="35" width="2.28515625" customWidth="1"/>
    <col min="36" max="36" width="5" customWidth="1"/>
    <col min="37" max="37" width="2.5703125" customWidth="1"/>
    <col min="38" max="39" width="1.85546875" customWidth="1"/>
    <col min="40" max="40" width="4.42578125" customWidth="1"/>
    <col min="41" max="41" width="5.28515625" customWidth="1"/>
    <col min="42" max="42" width="2.42578125" customWidth="1"/>
    <col min="43" max="61" width="1.85546875" customWidth="1"/>
    <col min="62" max="62" width="2.140625" customWidth="1"/>
    <col min="63" max="63" width="2.42578125" customWidth="1"/>
    <col min="64" max="65" width="1.85546875" customWidth="1"/>
    <col min="66" max="66" width="3.7109375" customWidth="1"/>
    <col min="67" max="67" width="1.85546875" customWidth="1"/>
    <col min="68" max="68" width="3.28515625" customWidth="1"/>
    <col min="69" max="69" width="2.140625" customWidth="1"/>
    <col min="70" max="70" width="4.85546875" customWidth="1"/>
    <col min="71" max="85" width="1.85546875" customWidth="1"/>
    <col min="86" max="86" width="6.7109375" customWidth="1"/>
    <col min="87" max="87" width="2.7109375" customWidth="1"/>
    <col min="89" max="89" width="10.140625" customWidth="1"/>
    <col min="92" max="92" width="16.7109375" customWidth="1"/>
    <col min="93" max="93" width="17" customWidth="1"/>
  </cols>
  <sheetData>
    <row r="1" spans="1:95" s="2" customFormat="1" ht="26.25" customHeight="1">
      <c r="A1" s="3"/>
      <c r="B1" s="3"/>
      <c r="C1" s="3"/>
      <c r="D1" s="3"/>
      <c r="E1" s="3"/>
      <c r="F1" s="3"/>
      <c r="G1" s="3"/>
      <c r="H1" s="231" t="s">
        <v>77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17"/>
      <c r="CA1" s="17"/>
      <c r="CB1" s="17"/>
      <c r="CJ1" s="286" t="s">
        <v>196</v>
      </c>
      <c r="CK1" s="287"/>
      <c r="CL1" s="178">
        <v>0</v>
      </c>
      <c r="CM1" s="176"/>
      <c r="CN1" s="177" t="s">
        <v>194</v>
      </c>
      <c r="CO1" s="177" t="s">
        <v>195</v>
      </c>
      <c r="CP1" s="177" t="s">
        <v>39</v>
      </c>
      <c r="CQ1" s="177" t="s">
        <v>94</v>
      </c>
    </row>
    <row r="2" spans="1:95" s="7" customFormat="1" ht="29.25" customHeight="1" thickBot="1">
      <c r="A2" s="61"/>
      <c r="B2" s="238" t="s">
        <v>55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9" t="s">
        <v>235</v>
      </c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1"/>
      <c r="BF2" s="1"/>
      <c r="BG2" s="1"/>
      <c r="BH2" s="1"/>
      <c r="BI2" s="1"/>
      <c r="BJ2" s="1"/>
      <c r="BK2" s="1"/>
      <c r="BL2" s="1"/>
      <c r="BM2" s="1"/>
      <c r="BN2" s="1"/>
      <c r="BO2" s="9"/>
      <c r="BP2" s="9"/>
      <c r="BQ2" s="9"/>
      <c r="BR2" s="9"/>
      <c r="BS2" s="9"/>
      <c r="BT2" s="6"/>
      <c r="BU2" s="6"/>
      <c r="BV2" s="6"/>
      <c r="BW2" s="6"/>
      <c r="BX2" s="6"/>
      <c r="CJ2" s="286" t="s">
        <v>197</v>
      </c>
      <c r="CK2" s="287"/>
      <c r="CL2" s="178">
        <v>1.5</v>
      </c>
      <c r="CM2" s="176"/>
      <c r="CN2" s="179">
        <v>28</v>
      </c>
      <c r="CO2" s="179">
        <v>28</v>
      </c>
      <c r="CP2" s="178">
        <v>427</v>
      </c>
      <c r="CQ2" s="178">
        <v>1</v>
      </c>
    </row>
    <row r="3" spans="1:95" ht="22.5" customHeight="1">
      <c r="A3" s="238" t="s">
        <v>78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10">
        <v>1.5</v>
      </c>
      <c r="AB3" s="210"/>
      <c r="AC3" s="85" t="s">
        <v>110</v>
      </c>
      <c r="AD3" s="210">
        <f>BV10</f>
        <v>1.5</v>
      </c>
      <c r="AE3" s="210"/>
      <c r="AF3" s="210" t="s">
        <v>19</v>
      </c>
      <c r="AG3" s="210"/>
      <c r="AH3" s="210">
        <f>BV6</f>
        <v>6</v>
      </c>
      <c r="AI3" s="210"/>
      <c r="AJ3" s="85" t="s">
        <v>22</v>
      </c>
      <c r="AK3" s="85"/>
      <c r="AL3" s="85"/>
      <c r="AM3" s="85"/>
      <c r="AN3" s="85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9"/>
      <c r="BP3" s="9"/>
      <c r="BQ3" s="9"/>
      <c r="BR3" s="232" t="s">
        <v>40</v>
      </c>
      <c r="BS3" s="233"/>
      <c r="BT3" s="233"/>
      <c r="BU3" s="233"/>
      <c r="BV3" s="233"/>
      <c r="BW3" s="233"/>
      <c r="BX3" s="233"/>
      <c r="BY3" s="234"/>
      <c r="BZ3" s="7"/>
      <c r="CA3" s="7"/>
      <c r="CB3" s="7"/>
      <c r="CC3" s="7"/>
      <c r="CD3" s="7"/>
      <c r="CE3" s="7"/>
      <c r="CF3" s="7"/>
      <c r="CJ3" s="174"/>
      <c r="CK3" s="174"/>
      <c r="CL3" s="174"/>
      <c r="CM3" s="174"/>
      <c r="CN3" s="175"/>
      <c r="CO3" s="175"/>
    </row>
    <row r="4" spans="1:95" ht="9.9499999999999993" customHeight="1" thickBot="1">
      <c r="A4" s="11"/>
      <c r="B4" s="11"/>
      <c r="C4" s="11"/>
      <c r="D4" s="11"/>
      <c r="E4" s="11"/>
      <c r="F4" s="11"/>
      <c r="G4" s="11"/>
      <c r="H4" s="212" t="s">
        <v>137</v>
      </c>
      <c r="I4" s="212"/>
      <c r="J4" s="212">
        <f>BV34</f>
        <v>2</v>
      </c>
      <c r="K4" s="212"/>
      <c r="L4" s="2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212" t="s">
        <v>138</v>
      </c>
      <c r="BH4" s="212"/>
      <c r="BI4" s="212">
        <f>BV32</f>
        <v>2</v>
      </c>
      <c r="BJ4" s="212"/>
      <c r="BK4" s="11"/>
      <c r="BL4" s="11"/>
      <c r="BM4" s="9"/>
      <c r="BN4" s="9"/>
      <c r="BO4" s="9"/>
      <c r="BP4" s="9"/>
      <c r="BQ4" s="9"/>
      <c r="BR4" s="235"/>
      <c r="BS4" s="236"/>
      <c r="BT4" s="236"/>
      <c r="BU4" s="236"/>
      <c r="BV4" s="236"/>
      <c r="BW4" s="236"/>
      <c r="BX4" s="236"/>
      <c r="BY4" s="237"/>
      <c r="CJ4" s="174"/>
      <c r="CK4" s="174"/>
      <c r="CL4" s="174"/>
      <c r="CM4" s="174"/>
      <c r="CN4" s="285"/>
      <c r="CO4" s="285"/>
    </row>
    <row r="5" spans="1:95" ht="9.9499999999999993" customHeight="1" thickBot="1">
      <c r="A5" s="11"/>
      <c r="B5" s="11"/>
      <c r="C5" s="11"/>
      <c r="D5" s="11"/>
      <c r="E5" s="11"/>
      <c r="F5" s="11"/>
      <c r="G5" s="11"/>
      <c r="H5" s="212"/>
      <c r="I5" s="212"/>
      <c r="J5" s="212"/>
      <c r="K5" s="212"/>
      <c r="L5" s="212"/>
      <c r="M5" s="226"/>
      <c r="N5" s="22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212"/>
      <c r="BH5" s="212"/>
      <c r="BI5" s="212"/>
      <c r="BJ5" s="212"/>
      <c r="BK5" s="11"/>
      <c r="BL5" s="11"/>
      <c r="BM5" s="9"/>
      <c r="BN5" s="9"/>
      <c r="BO5" s="9"/>
      <c r="BP5" s="9"/>
      <c r="BQ5" s="9"/>
      <c r="BR5" s="240" t="s">
        <v>38</v>
      </c>
      <c r="BS5" s="241"/>
      <c r="BT5" s="241"/>
      <c r="BU5" s="242"/>
      <c r="BV5" s="240" t="s">
        <v>41</v>
      </c>
      <c r="BW5" s="241"/>
      <c r="BX5" s="241"/>
      <c r="BY5" s="242"/>
      <c r="CJ5" s="174"/>
      <c r="CK5" s="174"/>
      <c r="CL5" s="174"/>
      <c r="CM5" s="174"/>
      <c r="CN5" s="285"/>
      <c r="CO5" s="285"/>
    </row>
    <row r="6" spans="1:95" ht="1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212"/>
      <c r="AH6" s="212"/>
      <c r="AI6" s="212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226"/>
      <c r="BC6" s="226"/>
      <c r="BD6" s="11"/>
      <c r="BE6" s="11"/>
      <c r="BF6" s="11"/>
      <c r="BG6" s="11"/>
      <c r="BH6" s="11"/>
      <c r="BI6" s="11"/>
      <c r="BJ6" s="16"/>
      <c r="BK6" s="11"/>
      <c r="BL6" s="11"/>
      <c r="BM6" s="9"/>
      <c r="BN6" s="9"/>
      <c r="BO6" s="9"/>
      <c r="BP6" s="9"/>
      <c r="BQ6" s="9"/>
      <c r="BR6" s="251" t="s">
        <v>39</v>
      </c>
      <c r="BS6" s="252"/>
      <c r="BT6" s="252"/>
      <c r="BU6" s="253"/>
      <c r="BV6" s="254">
        <v>6</v>
      </c>
      <c r="BW6" s="255"/>
      <c r="BX6" s="255"/>
      <c r="BY6" s="256"/>
      <c r="CA6" s="213" t="s">
        <v>95</v>
      </c>
      <c r="CB6" s="213"/>
      <c r="CC6" s="213"/>
      <c r="CD6" s="213"/>
      <c r="CE6" s="213"/>
      <c r="CF6" s="213"/>
      <c r="CG6" s="213"/>
      <c r="CH6" s="213"/>
      <c r="CJ6" s="174"/>
      <c r="CK6" s="174"/>
      <c r="CL6" s="174"/>
      <c r="CM6" s="174"/>
      <c r="CN6" s="285"/>
      <c r="CO6" s="285"/>
    </row>
    <row r="7" spans="1:95" ht="3.75" customHeight="1">
      <c r="A7" s="11"/>
      <c r="B7" s="11"/>
      <c r="C7" s="11"/>
      <c r="D7" s="11"/>
      <c r="E7" s="11"/>
      <c r="F7" s="11"/>
      <c r="G7" s="11"/>
      <c r="H7" s="11"/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  <c r="T7" s="24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9"/>
      <c r="BI7" s="226"/>
      <c r="BJ7" s="226"/>
      <c r="BK7" s="11"/>
      <c r="BL7" s="11"/>
      <c r="BM7" s="9"/>
      <c r="BN7" s="9"/>
      <c r="BO7" s="9"/>
      <c r="BP7" s="9"/>
      <c r="BQ7" s="9"/>
      <c r="BR7" s="217"/>
      <c r="BS7" s="218"/>
      <c r="BT7" s="218"/>
      <c r="BU7" s="219"/>
      <c r="BV7" s="223"/>
      <c r="BW7" s="224"/>
      <c r="BX7" s="224"/>
      <c r="BY7" s="225"/>
      <c r="CA7" s="213"/>
      <c r="CB7" s="213"/>
      <c r="CC7" s="213"/>
      <c r="CD7" s="213"/>
      <c r="CE7" s="213"/>
      <c r="CF7" s="213"/>
      <c r="CG7" s="213"/>
      <c r="CH7" s="213"/>
      <c r="CJ7" s="174"/>
      <c r="CK7" s="174"/>
      <c r="CL7" s="174"/>
      <c r="CM7" s="174"/>
      <c r="CN7" s="285"/>
      <c r="CO7" s="285"/>
    </row>
    <row r="8" spans="1:95" ht="12" customHeight="1">
      <c r="A8" s="11"/>
      <c r="B8" s="244"/>
      <c r="C8" s="11"/>
      <c r="D8" s="11"/>
      <c r="E8" s="11"/>
      <c r="F8" s="11"/>
      <c r="G8" s="11"/>
      <c r="H8" s="11"/>
      <c r="I8" s="11"/>
      <c r="J8" s="28"/>
      <c r="K8" s="29"/>
      <c r="L8" s="11"/>
      <c r="M8" s="11"/>
      <c r="N8" s="11"/>
      <c r="O8" s="11"/>
      <c r="P8" s="11"/>
      <c r="Q8" s="11"/>
      <c r="R8" s="11"/>
      <c r="S8" s="11"/>
      <c r="T8" s="244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209">
        <f>BV12</f>
        <v>0.25</v>
      </c>
      <c r="AO8" s="11"/>
      <c r="AP8" s="11"/>
      <c r="AQ8" s="11"/>
      <c r="AR8" s="11"/>
      <c r="AS8" s="209"/>
      <c r="AT8" s="209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9"/>
      <c r="BN8" s="9"/>
      <c r="BO8" s="9"/>
      <c r="BP8" s="9"/>
      <c r="BQ8" s="9"/>
      <c r="BR8" s="214" t="s">
        <v>31</v>
      </c>
      <c r="BS8" s="215"/>
      <c r="BT8" s="215"/>
      <c r="BU8" s="216"/>
      <c r="BV8" s="220">
        <v>1.5</v>
      </c>
      <c r="BW8" s="221"/>
      <c r="BX8" s="221"/>
      <c r="BY8" s="222"/>
      <c r="CA8" s="213" t="s">
        <v>96</v>
      </c>
      <c r="CB8" s="213"/>
      <c r="CC8" s="213"/>
      <c r="CD8" s="213"/>
      <c r="CE8" s="213"/>
      <c r="CF8" s="213"/>
      <c r="CG8" s="213"/>
      <c r="CH8" s="213"/>
      <c r="CN8" s="174"/>
      <c r="CO8" s="174"/>
    </row>
    <row r="9" spans="1:95" ht="7.5" customHeight="1">
      <c r="A9" s="11"/>
      <c r="B9" s="244"/>
      <c r="C9" s="11"/>
      <c r="D9" s="11"/>
      <c r="E9" s="11"/>
      <c r="F9" s="11"/>
      <c r="G9" s="11"/>
      <c r="H9" s="11"/>
      <c r="I9" s="284"/>
      <c r="J9" s="284"/>
      <c r="K9" s="11"/>
      <c r="L9" s="11"/>
      <c r="M9" s="11"/>
      <c r="N9" s="11"/>
      <c r="O9" s="11"/>
      <c r="P9" s="11"/>
      <c r="Q9" s="11"/>
      <c r="R9" s="11"/>
      <c r="S9" s="11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209"/>
      <c r="AO9" s="11"/>
      <c r="AP9" s="11"/>
      <c r="AQ9" s="11"/>
      <c r="AR9" s="11"/>
      <c r="AS9" s="209"/>
      <c r="AT9" s="209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9"/>
      <c r="BN9" s="9"/>
      <c r="BO9" s="9"/>
      <c r="BP9" s="9"/>
      <c r="BQ9" s="9"/>
      <c r="BR9" s="217"/>
      <c r="BS9" s="218"/>
      <c r="BT9" s="218"/>
      <c r="BU9" s="219"/>
      <c r="BV9" s="223"/>
      <c r="BW9" s="224"/>
      <c r="BX9" s="224"/>
      <c r="BY9" s="225"/>
      <c r="CA9" s="213"/>
      <c r="CB9" s="213"/>
      <c r="CC9" s="213"/>
      <c r="CD9" s="213"/>
      <c r="CE9" s="213"/>
      <c r="CF9" s="213"/>
      <c r="CG9" s="213"/>
      <c r="CH9" s="213"/>
      <c r="CN9" s="174"/>
      <c r="CO9" s="174"/>
    </row>
    <row r="10" spans="1:95" ht="8.1" customHeight="1">
      <c r="A10" s="11"/>
      <c r="B10" s="244"/>
      <c r="C10" s="11"/>
      <c r="D10" s="11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9"/>
      <c r="BM10" s="9"/>
      <c r="BN10" s="9"/>
      <c r="BO10" s="9"/>
      <c r="BP10" s="9"/>
      <c r="BQ10" s="9"/>
      <c r="BR10" s="214" t="s">
        <v>32</v>
      </c>
      <c r="BS10" s="215"/>
      <c r="BT10" s="215"/>
      <c r="BU10" s="216"/>
      <c r="BV10" s="220">
        <v>1.5</v>
      </c>
      <c r="BW10" s="221"/>
      <c r="BX10" s="221"/>
      <c r="BY10" s="222"/>
      <c r="CA10" s="213" t="s">
        <v>97</v>
      </c>
      <c r="CB10" s="213"/>
      <c r="CC10" s="213"/>
      <c r="CD10" s="213"/>
      <c r="CE10" s="213"/>
      <c r="CF10" s="213"/>
      <c r="CG10" s="213"/>
      <c r="CH10" s="213"/>
      <c r="CN10" s="174"/>
      <c r="CO10" s="174"/>
    </row>
    <row r="11" spans="1:95" ht="9" customHeight="1">
      <c r="A11" s="11"/>
      <c r="B11" s="24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9"/>
      <c r="BN11" s="9"/>
      <c r="BO11" s="9"/>
      <c r="BP11" s="9"/>
      <c r="BQ11" s="9"/>
      <c r="BR11" s="217"/>
      <c r="BS11" s="218"/>
      <c r="BT11" s="218"/>
      <c r="BU11" s="219"/>
      <c r="BV11" s="223"/>
      <c r="BW11" s="224"/>
      <c r="BX11" s="224"/>
      <c r="BY11" s="225"/>
      <c r="CA11" s="213"/>
      <c r="CB11" s="213"/>
      <c r="CC11" s="213"/>
      <c r="CD11" s="213"/>
      <c r="CE11" s="213"/>
      <c r="CF11" s="213"/>
      <c r="CG11" s="213"/>
      <c r="CH11" s="213"/>
      <c r="CN11" s="174"/>
      <c r="CO11" s="174"/>
    </row>
    <row r="12" spans="1:95" ht="12.75" customHeight="1">
      <c r="A12" s="211">
        <f>BV26</f>
        <v>3.5</v>
      </c>
      <c r="B12" s="211"/>
      <c r="C12" s="11"/>
      <c r="D12" s="11"/>
      <c r="E12" s="11"/>
      <c r="F12" s="11"/>
      <c r="G12" s="212" t="s">
        <v>132</v>
      </c>
      <c r="H12" s="212"/>
      <c r="I12" s="212">
        <f>BV40</f>
        <v>1.9</v>
      </c>
      <c r="J12" s="212"/>
      <c r="K12" s="212" t="s">
        <v>22</v>
      </c>
      <c r="L12" s="11"/>
      <c r="M12" s="11"/>
      <c r="N12" s="11"/>
      <c r="O12" s="11"/>
      <c r="P12" s="11"/>
      <c r="Q12" s="11"/>
      <c r="R12" s="11"/>
      <c r="S12" s="11"/>
      <c r="T12" s="2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12"/>
      <c r="AG12" s="212"/>
      <c r="AH12" s="212" t="s">
        <v>85</v>
      </c>
      <c r="AI12" s="212"/>
      <c r="AJ12" s="212">
        <f>BV6</f>
        <v>6</v>
      </c>
      <c r="AK12" s="212" t="s">
        <v>22</v>
      </c>
      <c r="AL12" s="79"/>
      <c r="AM12" s="79"/>
      <c r="AN12" s="18" t="s">
        <v>19</v>
      </c>
      <c r="AO12" s="18">
        <f>BV8</f>
        <v>1.5</v>
      </c>
      <c r="AP12" s="18" t="s">
        <v>22</v>
      </c>
      <c r="AQ12" s="11"/>
      <c r="AR12" s="11"/>
      <c r="AS12" s="79"/>
      <c r="AT12" s="81"/>
      <c r="AU12" s="80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212" t="s">
        <v>133</v>
      </c>
      <c r="BI12" s="212"/>
      <c r="BJ12" s="267">
        <f>BV38</f>
        <v>1.9</v>
      </c>
      <c r="BK12" s="267"/>
      <c r="BL12" s="212" t="s">
        <v>22</v>
      </c>
      <c r="BM12" s="9"/>
      <c r="BN12" s="9"/>
      <c r="BO12" s="211">
        <f>BV24</f>
        <v>3.5</v>
      </c>
      <c r="BP12" s="211"/>
      <c r="BQ12" s="9"/>
      <c r="BR12" s="214" t="s">
        <v>8</v>
      </c>
      <c r="BS12" s="215"/>
      <c r="BT12" s="215"/>
      <c r="BU12" s="216"/>
      <c r="BV12" s="220">
        <v>0.25</v>
      </c>
      <c r="BW12" s="221"/>
      <c r="BX12" s="221"/>
      <c r="BY12" s="222"/>
      <c r="CA12" s="213" t="s">
        <v>98</v>
      </c>
      <c r="CB12" s="213"/>
      <c r="CC12" s="213"/>
      <c r="CD12" s="213"/>
      <c r="CE12" s="213"/>
      <c r="CF12" s="213"/>
      <c r="CG12" s="213"/>
      <c r="CH12" s="213"/>
    </row>
    <row r="13" spans="1:95" ht="5.25" customHeight="1">
      <c r="A13" s="211"/>
      <c r="B13" s="211"/>
      <c r="C13" s="11"/>
      <c r="D13" s="11"/>
      <c r="E13" s="11"/>
      <c r="F13" s="11"/>
      <c r="G13" s="212"/>
      <c r="H13" s="212"/>
      <c r="I13" s="212"/>
      <c r="J13" s="212"/>
      <c r="K13" s="212"/>
      <c r="L13" s="10"/>
      <c r="M13" s="11"/>
      <c r="N13" s="11"/>
      <c r="O13" s="11"/>
      <c r="P13" s="11"/>
      <c r="Q13" s="11"/>
      <c r="R13" s="11"/>
      <c r="S13" s="11"/>
      <c r="T13" s="2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12"/>
      <c r="AI13" s="212"/>
      <c r="AJ13" s="212"/>
      <c r="AK13" s="212"/>
      <c r="AL13" s="79"/>
      <c r="AM13" s="79"/>
      <c r="AN13" s="79"/>
      <c r="AO13" s="79"/>
      <c r="AP13" s="79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212"/>
      <c r="BI13" s="212"/>
      <c r="BJ13" s="267"/>
      <c r="BK13" s="267"/>
      <c r="BL13" s="212"/>
      <c r="BM13" s="9"/>
      <c r="BN13" s="9"/>
      <c r="BO13" s="211"/>
      <c r="BP13" s="211"/>
      <c r="BQ13" s="9"/>
      <c r="BR13" s="217"/>
      <c r="BS13" s="218"/>
      <c r="BT13" s="218"/>
      <c r="BU13" s="219"/>
      <c r="BV13" s="223"/>
      <c r="BW13" s="224"/>
      <c r="BX13" s="224"/>
      <c r="BY13" s="225"/>
      <c r="CA13" s="213"/>
      <c r="CB13" s="213"/>
      <c r="CC13" s="213"/>
      <c r="CD13" s="213"/>
      <c r="CE13" s="213"/>
      <c r="CF13" s="213"/>
      <c r="CG13" s="213"/>
      <c r="CH13" s="213"/>
    </row>
    <row r="14" spans="1:95" s="4" customFormat="1" ht="9.75" customHeight="1">
      <c r="A14" s="211"/>
      <c r="B14" s="211"/>
      <c r="C14" s="12"/>
      <c r="D14" s="12"/>
      <c r="E14" s="12"/>
      <c r="F14" s="12"/>
      <c r="G14" s="12"/>
      <c r="H14" s="12"/>
      <c r="I14" s="12"/>
      <c r="J14" s="12"/>
      <c r="K14" s="10"/>
      <c r="L14" s="12"/>
      <c r="M14" s="12"/>
      <c r="N14" s="12"/>
      <c r="O14" s="12"/>
      <c r="P14" s="12"/>
      <c r="Q14" s="12"/>
      <c r="R14" s="12"/>
      <c r="S14" s="12"/>
      <c r="T14" s="2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1"/>
      <c r="AG14" s="12"/>
      <c r="AH14" s="212"/>
      <c r="AI14" s="212"/>
      <c r="AJ14" s="212"/>
      <c r="AK14" s="212"/>
      <c r="AL14" s="12"/>
      <c r="AM14" s="12"/>
      <c r="AN14" s="12"/>
      <c r="AO14" s="12"/>
      <c r="AP14" s="7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9"/>
      <c r="BN14" s="9"/>
      <c r="BO14" s="211"/>
      <c r="BP14" s="211"/>
      <c r="BQ14" s="9"/>
      <c r="BR14" s="214" t="s">
        <v>11</v>
      </c>
      <c r="BS14" s="215"/>
      <c r="BT14" s="215"/>
      <c r="BU14" s="216"/>
      <c r="BV14" s="220">
        <v>0.25</v>
      </c>
      <c r="BW14" s="221"/>
      <c r="BX14" s="221"/>
      <c r="BY14" s="222"/>
      <c r="CA14" s="213" t="s">
        <v>144</v>
      </c>
      <c r="CB14" s="213"/>
      <c r="CC14" s="213"/>
      <c r="CD14" s="213"/>
      <c r="CE14" s="213"/>
      <c r="CF14" s="213"/>
      <c r="CG14" s="213"/>
      <c r="CH14" s="213"/>
    </row>
    <row r="15" spans="1:95" ht="6" customHeight="1">
      <c r="A15" s="211" t="s">
        <v>134</v>
      </c>
      <c r="B15" s="2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9"/>
      <c r="BN15" s="9"/>
      <c r="BO15" s="211" t="s">
        <v>135</v>
      </c>
      <c r="BP15" s="211"/>
      <c r="BQ15" s="9"/>
      <c r="BR15" s="217"/>
      <c r="BS15" s="218"/>
      <c r="BT15" s="218"/>
      <c r="BU15" s="219"/>
      <c r="BV15" s="223"/>
      <c r="BW15" s="224"/>
      <c r="BX15" s="224"/>
      <c r="BY15" s="225"/>
      <c r="CA15" s="213"/>
      <c r="CB15" s="213"/>
      <c r="CC15" s="213"/>
      <c r="CD15" s="213"/>
      <c r="CE15" s="213"/>
      <c r="CF15" s="213"/>
      <c r="CG15" s="213"/>
      <c r="CH15" s="213"/>
    </row>
    <row r="16" spans="1:95" ht="17.25" customHeight="1">
      <c r="A16" s="211"/>
      <c r="B16" s="2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9"/>
      <c r="BN16" s="9"/>
      <c r="BO16" s="211"/>
      <c r="BP16" s="211"/>
      <c r="BQ16" s="9"/>
      <c r="BR16" s="245" t="s">
        <v>9</v>
      </c>
      <c r="BS16" s="246"/>
      <c r="BT16" s="246"/>
      <c r="BU16" s="247"/>
      <c r="BV16" s="248">
        <v>0.25</v>
      </c>
      <c r="BW16" s="249"/>
      <c r="BX16" s="249"/>
      <c r="BY16" s="250"/>
      <c r="CA16" s="213" t="s">
        <v>145</v>
      </c>
      <c r="CB16" s="213"/>
      <c r="CC16" s="213"/>
      <c r="CD16" s="213"/>
      <c r="CE16" s="213"/>
      <c r="CF16" s="213"/>
      <c r="CG16" s="213"/>
      <c r="CH16" s="213"/>
    </row>
    <row r="17" spans="1:86" ht="7.5" customHeight="1">
      <c r="A17" s="211"/>
      <c r="B17" s="211"/>
      <c r="C17" s="11"/>
      <c r="D17" s="11"/>
      <c r="E17" s="11"/>
      <c r="F17" s="11"/>
      <c r="G17" s="11"/>
      <c r="H17" s="9"/>
      <c r="I17" s="226"/>
      <c r="J17" s="226"/>
      <c r="K17" s="31"/>
      <c r="L17" s="11"/>
      <c r="M17" s="9"/>
      <c r="N17" s="226"/>
      <c r="O17" s="226"/>
      <c r="P17" s="11"/>
      <c r="Q17" s="11"/>
      <c r="R17" s="11"/>
      <c r="S17" s="11"/>
      <c r="T17" s="1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9"/>
      <c r="BE17" s="11"/>
      <c r="BF17" s="11"/>
      <c r="BG17" s="11"/>
      <c r="BH17" s="9"/>
      <c r="BI17" s="226"/>
      <c r="BJ17" s="226"/>
      <c r="BK17" s="9"/>
      <c r="BL17" s="11"/>
      <c r="BM17" s="9"/>
      <c r="BN17" s="9"/>
      <c r="BO17" s="211"/>
      <c r="BP17" s="211"/>
      <c r="BQ17" s="9"/>
      <c r="BR17" s="214" t="s">
        <v>25</v>
      </c>
      <c r="BS17" s="215"/>
      <c r="BT17" s="215"/>
      <c r="BU17" s="216"/>
      <c r="BV17" s="220">
        <v>0.25</v>
      </c>
      <c r="BW17" s="221"/>
      <c r="BX17" s="221"/>
      <c r="BY17" s="222"/>
      <c r="CA17" s="213" t="s">
        <v>142</v>
      </c>
      <c r="CB17" s="213"/>
      <c r="CC17" s="213"/>
      <c r="CD17" s="213"/>
      <c r="CE17" s="213"/>
      <c r="CF17" s="213"/>
      <c r="CG17" s="213"/>
      <c r="CH17" s="213"/>
    </row>
    <row r="18" spans="1:86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4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9"/>
      <c r="BN18" s="9"/>
      <c r="BO18" s="82"/>
      <c r="BP18" s="9"/>
      <c r="BQ18" s="9"/>
      <c r="BR18" s="217"/>
      <c r="BS18" s="218"/>
      <c r="BT18" s="218"/>
      <c r="BU18" s="219"/>
      <c r="BV18" s="223"/>
      <c r="BW18" s="224"/>
      <c r="BX18" s="224"/>
      <c r="BY18" s="225"/>
      <c r="CA18" s="213"/>
      <c r="CB18" s="213"/>
      <c r="CC18" s="213"/>
      <c r="CD18" s="213"/>
      <c r="CE18" s="213"/>
      <c r="CF18" s="213"/>
      <c r="CG18" s="213"/>
      <c r="CH18" s="213"/>
    </row>
    <row r="19" spans="1:86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4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9"/>
      <c r="BN19" s="9"/>
      <c r="BO19" s="82"/>
      <c r="BP19" s="9"/>
      <c r="BQ19" s="9"/>
      <c r="BR19" s="245" t="s">
        <v>7</v>
      </c>
      <c r="BS19" s="246"/>
      <c r="BT19" s="246"/>
      <c r="BU19" s="247"/>
      <c r="BV19" s="248">
        <v>0.25</v>
      </c>
      <c r="BW19" s="249"/>
      <c r="BX19" s="249"/>
      <c r="BY19" s="250"/>
      <c r="CA19" s="213" t="s">
        <v>141</v>
      </c>
      <c r="CB19" s="213"/>
      <c r="CC19" s="213"/>
      <c r="CD19" s="213"/>
      <c r="CE19" s="213"/>
      <c r="CF19" s="213"/>
      <c r="CG19" s="213"/>
      <c r="CH19" s="213"/>
    </row>
    <row r="20" spans="1:86" ht="8.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44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212">
        <f>BV12</f>
        <v>0.25</v>
      </c>
      <c r="AO20" s="83"/>
      <c r="AP20" s="11"/>
      <c r="AQ20" s="11"/>
      <c r="AR20" s="11"/>
      <c r="AS20" s="209"/>
      <c r="AT20" s="209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9"/>
      <c r="BN20" s="9"/>
      <c r="BO20" s="82"/>
      <c r="BP20" s="9"/>
      <c r="BQ20" s="9"/>
      <c r="BR20" s="214" t="s">
        <v>21</v>
      </c>
      <c r="BS20" s="215"/>
      <c r="BT20" s="215"/>
      <c r="BU20" s="216"/>
      <c r="BV20" s="258">
        <v>0.6</v>
      </c>
      <c r="BW20" s="259"/>
      <c r="BX20" s="259"/>
      <c r="BY20" s="260"/>
      <c r="CA20" s="213" t="s">
        <v>99</v>
      </c>
      <c r="CB20" s="213"/>
      <c r="CC20" s="213"/>
      <c r="CD20" s="213"/>
      <c r="CE20" s="213"/>
      <c r="CF20" s="213"/>
      <c r="CG20" s="213"/>
      <c r="CH20" s="213"/>
    </row>
    <row r="21" spans="1:86" ht="1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12"/>
      <c r="AO21" s="83"/>
      <c r="AP21" s="11"/>
      <c r="AQ21" s="11"/>
      <c r="AR21" s="11"/>
      <c r="AS21" s="209"/>
      <c r="AT21" s="209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9"/>
      <c r="BN21" s="9"/>
      <c r="BO21" s="264"/>
      <c r="BP21" s="9"/>
      <c r="BQ21" s="9"/>
      <c r="BR21" s="217"/>
      <c r="BS21" s="218"/>
      <c r="BT21" s="218"/>
      <c r="BU21" s="219"/>
      <c r="BV21" s="261"/>
      <c r="BW21" s="262"/>
      <c r="BX21" s="262"/>
      <c r="BY21" s="263"/>
      <c r="CA21" s="213"/>
      <c r="CB21" s="213"/>
      <c r="CC21" s="213"/>
      <c r="CD21" s="213"/>
      <c r="CE21" s="213"/>
      <c r="CF21" s="213"/>
      <c r="CG21" s="213"/>
      <c r="CH21" s="213"/>
    </row>
    <row r="22" spans="1:86" ht="9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9"/>
      <c r="BN22" s="9"/>
      <c r="BO22" s="264"/>
      <c r="BP22" s="9"/>
      <c r="BQ22" s="9"/>
      <c r="BR22" s="214" t="s">
        <v>22</v>
      </c>
      <c r="BS22" s="215"/>
      <c r="BT22" s="215"/>
      <c r="BU22" s="216"/>
      <c r="BV22" s="220">
        <v>0.25</v>
      </c>
      <c r="BW22" s="221"/>
      <c r="BX22" s="221"/>
      <c r="BY22" s="222"/>
      <c r="CA22" s="213" t="s">
        <v>157</v>
      </c>
      <c r="CB22" s="213"/>
      <c r="CC22" s="213"/>
      <c r="CD22" s="213"/>
      <c r="CE22" s="213"/>
      <c r="CF22" s="213"/>
      <c r="CG22" s="213"/>
      <c r="CH22" s="213"/>
    </row>
    <row r="23" spans="1:86" ht="8.1" customHeight="1">
      <c r="A23" s="11"/>
      <c r="B23" s="11"/>
      <c r="C23" s="11"/>
      <c r="D23" s="11"/>
      <c r="E23" s="11"/>
      <c r="F23" s="11"/>
      <c r="G23" s="11"/>
      <c r="H23" s="11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212"/>
      <c r="AH23" s="212"/>
      <c r="AI23" s="212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5"/>
      <c r="BI23" s="11"/>
      <c r="BJ23" s="11"/>
      <c r="BK23" s="11"/>
      <c r="BL23" s="11"/>
      <c r="BM23" s="9"/>
      <c r="BN23" s="9"/>
      <c r="BO23" s="9"/>
      <c r="BP23" s="9"/>
      <c r="BQ23" s="9"/>
      <c r="BR23" s="217"/>
      <c r="BS23" s="218"/>
      <c r="BT23" s="218"/>
      <c r="BU23" s="219"/>
      <c r="BV23" s="223"/>
      <c r="BW23" s="224"/>
      <c r="BX23" s="224"/>
      <c r="BY23" s="225"/>
      <c r="CA23" s="213"/>
      <c r="CB23" s="213"/>
      <c r="CC23" s="213"/>
      <c r="CD23" s="213"/>
      <c r="CE23" s="213"/>
      <c r="CF23" s="213"/>
      <c r="CG23" s="213"/>
      <c r="CH23" s="213"/>
    </row>
    <row r="24" spans="1:86" ht="4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9"/>
      <c r="BD24" s="11"/>
      <c r="BE24" s="11"/>
      <c r="BF24" s="11"/>
      <c r="BG24" s="11"/>
      <c r="BH24" s="11"/>
      <c r="BI24" s="11"/>
      <c r="BJ24" s="11"/>
      <c r="BK24" s="11"/>
      <c r="BL24" s="11"/>
      <c r="BM24" s="9"/>
      <c r="BN24" s="9"/>
      <c r="BO24" s="9"/>
      <c r="BP24" s="9"/>
      <c r="BQ24" s="9"/>
      <c r="BR24" s="214" t="s">
        <v>27</v>
      </c>
      <c r="BS24" s="215"/>
      <c r="BT24" s="215"/>
      <c r="BU24" s="216"/>
      <c r="BV24" s="220">
        <v>3.5</v>
      </c>
      <c r="BW24" s="221"/>
      <c r="BX24" s="221"/>
      <c r="BY24" s="222"/>
      <c r="CA24" s="213" t="s">
        <v>100</v>
      </c>
      <c r="CB24" s="213"/>
      <c r="CC24" s="213"/>
      <c r="CD24" s="213"/>
      <c r="CE24" s="213"/>
      <c r="CF24" s="213"/>
      <c r="CG24" s="213"/>
      <c r="CH24" s="213"/>
    </row>
    <row r="25" spans="1:86" ht="10.5" customHeight="1">
      <c r="A25" s="11"/>
      <c r="B25" s="11"/>
      <c r="C25" s="11"/>
      <c r="D25" s="11"/>
      <c r="E25" s="11"/>
      <c r="F25" s="11"/>
      <c r="G25" s="11"/>
      <c r="H25" s="212" t="s">
        <v>136</v>
      </c>
      <c r="I25" s="212"/>
      <c r="J25" s="212">
        <f>BV36</f>
        <v>2</v>
      </c>
      <c r="K25" s="212"/>
      <c r="L25" s="212"/>
      <c r="M25" s="226"/>
      <c r="N25" s="226"/>
      <c r="O25" s="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212" t="s">
        <v>139</v>
      </c>
      <c r="BH25" s="212"/>
      <c r="BI25" s="212">
        <f>BV30</f>
        <v>2</v>
      </c>
      <c r="BJ25" s="212"/>
      <c r="BK25" s="11"/>
      <c r="BL25" s="11"/>
      <c r="BM25" s="9"/>
      <c r="BN25" s="9"/>
      <c r="BO25" s="9"/>
      <c r="BP25" s="9"/>
      <c r="BQ25" s="9"/>
      <c r="BR25" s="217"/>
      <c r="BS25" s="218"/>
      <c r="BT25" s="218"/>
      <c r="BU25" s="219"/>
      <c r="BV25" s="223"/>
      <c r="BW25" s="224"/>
      <c r="BX25" s="224"/>
      <c r="BY25" s="225"/>
      <c r="CA25" s="213"/>
      <c r="CB25" s="213"/>
      <c r="CC25" s="213"/>
      <c r="CD25" s="213"/>
      <c r="CE25" s="213"/>
      <c r="CF25" s="213"/>
      <c r="CG25" s="213"/>
      <c r="CH25" s="213"/>
    </row>
    <row r="26" spans="1:86" ht="8.1" customHeight="1">
      <c r="A26" s="11"/>
      <c r="B26" s="11"/>
      <c r="C26" s="11"/>
      <c r="D26" s="11"/>
      <c r="E26" s="11"/>
      <c r="F26" s="11"/>
      <c r="G26" s="11"/>
      <c r="H26" s="212"/>
      <c r="I26" s="212"/>
      <c r="J26" s="212"/>
      <c r="K26" s="212"/>
      <c r="L26" s="2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212"/>
      <c r="BH26" s="212"/>
      <c r="BI26" s="212"/>
      <c r="BJ26" s="212"/>
      <c r="BK26" s="11"/>
      <c r="BL26" s="11"/>
      <c r="BM26" s="9"/>
      <c r="BN26" s="9"/>
      <c r="BO26" s="9"/>
      <c r="BP26" s="9"/>
      <c r="BQ26" s="9"/>
      <c r="BR26" s="214" t="s">
        <v>30</v>
      </c>
      <c r="BS26" s="215"/>
      <c r="BT26" s="215"/>
      <c r="BU26" s="216"/>
      <c r="BV26" s="220">
        <v>3.5</v>
      </c>
      <c r="BW26" s="221"/>
      <c r="BX26" s="221"/>
      <c r="BY26" s="222"/>
      <c r="CA26" s="213" t="s">
        <v>100</v>
      </c>
      <c r="CB26" s="213"/>
      <c r="CC26" s="213"/>
      <c r="CD26" s="213"/>
      <c r="CE26" s="213"/>
      <c r="CF26" s="213"/>
      <c r="CG26" s="213"/>
      <c r="CH26" s="213"/>
    </row>
    <row r="27" spans="1:86" ht="8.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9"/>
      <c r="BN27" s="9"/>
      <c r="BO27" s="9"/>
      <c r="BP27" s="9"/>
      <c r="BQ27" s="9"/>
      <c r="BR27" s="217"/>
      <c r="BS27" s="218"/>
      <c r="BT27" s="218"/>
      <c r="BU27" s="219"/>
      <c r="BV27" s="223"/>
      <c r="BW27" s="224"/>
      <c r="BX27" s="224"/>
      <c r="BY27" s="225"/>
      <c r="CA27" s="213"/>
      <c r="CB27" s="213"/>
      <c r="CC27" s="213"/>
      <c r="CD27" s="213"/>
      <c r="CE27" s="213"/>
      <c r="CF27" s="213"/>
      <c r="CG27" s="213"/>
      <c r="CH27" s="213"/>
    </row>
    <row r="28" spans="1:86" ht="8.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9"/>
      <c r="BN28" s="9"/>
      <c r="BO28" s="9"/>
      <c r="BP28" s="9"/>
      <c r="BQ28" s="9"/>
      <c r="BR28" s="214" t="s">
        <v>24</v>
      </c>
      <c r="BS28" s="215"/>
      <c r="BT28" s="215"/>
      <c r="BU28" s="216"/>
      <c r="BV28" s="220">
        <v>0.25</v>
      </c>
      <c r="BW28" s="221"/>
      <c r="BX28" s="221"/>
      <c r="BY28" s="222"/>
      <c r="CA28" s="213" t="s">
        <v>101</v>
      </c>
      <c r="CB28" s="213"/>
      <c r="CC28" s="213"/>
      <c r="CD28" s="213"/>
      <c r="CE28" s="213"/>
      <c r="CF28" s="213"/>
      <c r="CG28" s="213"/>
      <c r="CH28" s="213"/>
    </row>
    <row r="29" spans="1:86" ht="8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9"/>
      <c r="BN29" s="9"/>
      <c r="BO29" s="9"/>
      <c r="BP29" s="9"/>
      <c r="BQ29" s="9"/>
      <c r="BR29" s="217"/>
      <c r="BS29" s="218"/>
      <c r="BT29" s="218"/>
      <c r="BU29" s="219"/>
      <c r="BV29" s="223"/>
      <c r="BW29" s="224"/>
      <c r="BX29" s="224"/>
      <c r="BY29" s="225"/>
      <c r="CA29" s="213"/>
      <c r="CB29" s="213"/>
      <c r="CC29" s="213"/>
      <c r="CD29" s="213"/>
      <c r="CE29" s="213"/>
      <c r="CF29" s="213"/>
      <c r="CG29" s="213"/>
      <c r="CH29" s="213"/>
    </row>
    <row r="30" spans="1:86" ht="8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 t="s">
        <v>16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9"/>
      <c r="BN30" s="9"/>
      <c r="BO30" s="9"/>
      <c r="BP30" s="9"/>
      <c r="BQ30" s="9"/>
      <c r="BR30" s="214" t="s">
        <v>26</v>
      </c>
      <c r="BS30" s="215"/>
      <c r="BT30" s="215"/>
      <c r="BU30" s="216"/>
      <c r="BV30" s="220">
        <v>2</v>
      </c>
      <c r="BW30" s="221"/>
      <c r="BX30" s="221"/>
      <c r="BY30" s="222"/>
      <c r="CA30" s="213" t="s">
        <v>102</v>
      </c>
      <c r="CB30" s="213"/>
      <c r="CC30" s="213"/>
      <c r="CD30" s="213"/>
      <c r="CE30" s="213"/>
      <c r="CF30" s="213"/>
      <c r="CG30" s="213"/>
      <c r="CH30" s="213"/>
    </row>
    <row r="31" spans="1:86" ht="8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 t="s">
        <v>16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9"/>
      <c r="BN31" s="9"/>
      <c r="BO31" s="9"/>
      <c r="BP31" s="9"/>
      <c r="BQ31" s="9"/>
      <c r="BR31" s="217"/>
      <c r="BS31" s="218"/>
      <c r="BT31" s="218"/>
      <c r="BU31" s="219"/>
      <c r="BV31" s="223"/>
      <c r="BW31" s="224"/>
      <c r="BX31" s="224"/>
      <c r="BY31" s="225"/>
      <c r="CA31" s="213"/>
      <c r="CB31" s="213"/>
      <c r="CC31" s="213"/>
      <c r="CD31" s="213"/>
      <c r="CE31" s="213"/>
      <c r="CF31" s="213"/>
      <c r="CG31" s="213"/>
      <c r="CH31" s="213"/>
    </row>
    <row r="32" spans="1:86" ht="8.1" customHeight="1">
      <c r="A32" s="11"/>
      <c r="B32" s="11"/>
      <c r="C32" s="11"/>
      <c r="D32" s="265" t="s">
        <v>42</v>
      </c>
      <c r="E32" s="265"/>
      <c r="F32" s="265"/>
      <c r="G32" s="265"/>
      <c r="H32" s="265"/>
      <c r="I32" s="265"/>
      <c r="J32" s="265"/>
      <c r="K32" s="265"/>
      <c r="L32" s="26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 t="s">
        <v>16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265" t="s">
        <v>43</v>
      </c>
      <c r="BF32" s="265"/>
      <c r="BG32" s="265"/>
      <c r="BH32" s="265"/>
      <c r="BI32" s="265"/>
      <c r="BJ32" s="265"/>
      <c r="BK32" s="265"/>
      <c r="BL32" s="265"/>
      <c r="BM32" s="265"/>
      <c r="BN32" s="9"/>
      <c r="BO32" s="9"/>
      <c r="BP32" s="9"/>
      <c r="BQ32" s="9"/>
      <c r="BR32" s="214" t="s">
        <v>35</v>
      </c>
      <c r="BS32" s="215"/>
      <c r="BT32" s="215"/>
      <c r="BU32" s="216"/>
      <c r="BV32" s="220">
        <v>2</v>
      </c>
      <c r="BW32" s="221"/>
      <c r="BX32" s="221"/>
      <c r="BY32" s="222"/>
      <c r="CA32" s="213" t="s">
        <v>102</v>
      </c>
      <c r="CB32" s="213"/>
      <c r="CC32" s="213"/>
      <c r="CD32" s="213"/>
      <c r="CE32" s="213"/>
      <c r="CF32" s="213"/>
      <c r="CG32" s="213"/>
      <c r="CH32" s="213"/>
    </row>
    <row r="33" spans="1:86" ht="8.1" customHeight="1">
      <c r="A33" s="11"/>
      <c r="B33" s="11"/>
      <c r="C33" s="11"/>
      <c r="D33" s="265"/>
      <c r="E33" s="265"/>
      <c r="F33" s="265"/>
      <c r="G33" s="265"/>
      <c r="H33" s="265"/>
      <c r="I33" s="265"/>
      <c r="J33" s="265"/>
      <c r="K33" s="265"/>
      <c r="L33" s="26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 t="s">
        <v>16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265"/>
      <c r="BF33" s="265"/>
      <c r="BG33" s="265"/>
      <c r="BH33" s="265"/>
      <c r="BI33" s="265"/>
      <c r="BJ33" s="265"/>
      <c r="BK33" s="265"/>
      <c r="BL33" s="265"/>
      <c r="BM33" s="265"/>
      <c r="BN33" s="9"/>
      <c r="BO33" s="9"/>
      <c r="BP33" s="9"/>
      <c r="BQ33" s="9"/>
      <c r="BR33" s="217"/>
      <c r="BS33" s="218"/>
      <c r="BT33" s="218"/>
      <c r="BU33" s="219"/>
      <c r="BV33" s="223"/>
      <c r="BW33" s="224"/>
      <c r="BX33" s="224"/>
      <c r="BY33" s="225"/>
      <c r="CA33" s="213"/>
      <c r="CB33" s="213"/>
      <c r="CC33" s="213"/>
      <c r="CD33" s="213"/>
      <c r="CE33" s="213"/>
      <c r="CF33" s="213"/>
      <c r="CG33" s="213"/>
      <c r="CH33" s="213"/>
    </row>
    <row r="34" spans="1:86" ht="8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 t="s">
        <v>16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9"/>
      <c r="BN34" s="9"/>
      <c r="BO34" s="9"/>
      <c r="BP34" s="9"/>
      <c r="BQ34" s="9"/>
      <c r="BR34" s="214" t="s">
        <v>36</v>
      </c>
      <c r="BS34" s="215"/>
      <c r="BT34" s="215"/>
      <c r="BU34" s="216"/>
      <c r="BV34" s="220">
        <v>2</v>
      </c>
      <c r="BW34" s="221"/>
      <c r="BX34" s="221"/>
      <c r="BY34" s="222"/>
      <c r="CA34" s="213" t="s">
        <v>102</v>
      </c>
      <c r="CB34" s="213"/>
      <c r="CC34" s="213"/>
      <c r="CD34" s="213"/>
      <c r="CE34" s="213"/>
      <c r="CF34" s="213"/>
      <c r="CG34" s="213"/>
      <c r="CH34" s="213"/>
    </row>
    <row r="35" spans="1:86" ht="8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9"/>
      <c r="M35" s="212">
        <f>BV17*100</f>
        <v>25</v>
      </c>
      <c r="N35" s="212"/>
      <c r="O35" s="266" t="s">
        <v>84</v>
      </c>
      <c r="P35" s="266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 t="s">
        <v>16</v>
      </c>
      <c r="AJ35" s="11"/>
      <c r="AK35" s="282" t="s">
        <v>33</v>
      </c>
      <c r="AL35" s="282"/>
      <c r="AM35" s="282"/>
      <c r="AN35" s="282"/>
      <c r="AO35" s="282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212" t="s">
        <v>25</v>
      </c>
      <c r="BE35" s="212"/>
      <c r="BF35" s="212"/>
      <c r="BG35" s="11"/>
      <c r="BH35" s="11"/>
      <c r="BI35" s="11"/>
      <c r="BJ35" s="11"/>
      <c r="BK35" s="11"/>
      <c r="BL35" s="11"/>
      <c r="BM35" s="9"/>
      <c r="BN35" s="9"/>
      <c r="BO35" s="9"/>
      <c r="BP35" s="9"/>
      <c r="BQ35" s="9"/>
      <c r="BR35" s="217"/>
      <c r="BS35" s="218"/>
      <c r="BT35" s="218"/>
      <c r="BU35" s="219"/>
      <c r="BV35" s="223"/>
      <c r="BW35" s="224"/>
      <c r="BX35" s="224"/>
      <c r="BY35" s="225"/>
      <c r="CA35" s="213"/>
      <c r="CB35" s="213"/>
      <c r="CC35" s="213"/>
      <c r="CD35" s="213"/>
      <c r="CE35" s="213"/>
      <c r="CF35" s="213"/>
      <c r="CG35" s="213"/>
      <c r="CH35" s="213"/>
    </row>
    <row r="36" spans="1:86" ht="8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12"/>
      <c r="N36" s="212"/>
      <c r="O36" s="266"/>
      <c r="P36" s="266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 t="s">
        <v>16</v>
      </c>
      <c r="AJ36" s="11"/>
      <c r="AK36" s="282"/>
      <c r="AL36" s="282"/>
      <c r="AM36" s="282"/>
      <c r="AN36" s="282"/>
      <c r="AO36" s="282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79"/>
      <c r="BE36" s="79"/>
      <c r="BF36" s="79"/>
      <c r="BG36" s="267" t="s">
        <v>7</v>
      </c>
      <c r="BH36" s="267"/>
      <c r="BI36" s="11"/>
      <c r="BJ36" s="11"/>
      <c r="BK36" s="11"/>
      <c r="BL36" s="11"/>
      <c r="BM36" s="9"/>
      <c r="BN36" s="9"/>
      <c r="BO36" s="9"/>
      <c r="BP36" s="9"/>
      <c r="BQ36" s="9"/>
      <c r="BR36" s="214" t="s">
        <v>37</v>
      </c>
      <c r="BS36" s="215"/>
      <c r="BT36" s="215"/>
      <c r="BU36" s="216"/>
      <c r="BV36" s="220">
        <v>2</v>
      </c>
      <c r="BW36" s="221"/>
      <c r="BX36" s="221"/>
      <c r="BY36" s="222"/>
      <c r="CA36" s="213" t="s">
        <v>102</v>
      </c>
      <c r="CB36" s="213"/>
      <c r="CC36" s="213"/>
      <c r="CD36" s="213"/>
      <c r="CE36" s="213"/>
      <c r="CF36" s="213"/>
      <c r="CG36" s="213"/>
      <c r="CH36" s="213"/>
    </row>
    <row r="37" spans="1:86" ht="8.1" customHeight="1">
      <c r="A37" s="11"/>
      <c r="B37" s="11"/>
      <c r="C37" s="11"/>
      <c r="D37" s="11"/>
      <c r="E37" s="11"/>
      <c r="F37" s="11"/>
      <c r="G37" s="11"/>
      <c r="H37" s="11"/>
      <c r="I37" s="212">
        <f>BV19*100</f>
        <v>25</v>
      </c>
      <c r="J37" s="212"/>
      <c r="K37" s="267" t="s">
        <v>84</v>
      </c>
      <c r="L37" s="26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 t="s">
        <v>16</v>
      </c>
      <c r="AJ37" s="11"/>
      <c r="AK37" s="282"/>
      <c r="AL37" s="282"/>
      <c r="AM37" s="282"/>
      <c r="AN37" s="282"/>
      <c r="AO37" s="282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79"/>
      <c r="BG37" s="267"/>
      <c r="BH37" s="267"/>
      <c r="BI37" s="11"/>
      <c r="BJ37" s="11"/>
      <c r="BK37" s="11"/>
      <c r="BL37" s="11"/>
      <c r="BM37" s="9"/>
      <c r="BN37" s="9"/>
      <c r="BO37" s="9"/>
      <c r="BP37" s="9"/>
      <c r="BQ37" s="9"/>
      <c r="BR37" s="217"/>
      <c r="BS37" s="218"/>
      <c r="BT37" s="218"/>
      <c r="BU37" s="219"/>
      <c r="BV37" s="223"/>
      <c r="BW37" s="224"/>
      <c r="BX37" s="224"/>
      <c r="BY37" s="225"/>
      <c r="CA37" s="213"/>
      <c r="CB37" s="213"/>
      <c r="CC37" s="213"/>
      <c r="CD37" s="213"/>
      <c r="CE37" s="213"/>
      <c r="CF37" s="213"/>
      <c r="CG37" s="213"/>
      <c r="CH37" s="213"/>
    </row>
    <row r="38" spans="1:86" ht="8.1" customHeight="1">
      <c r="A38" s="11"/>
      <c r="B38" s="11"/>
      <c r="C38" s="11"/>
      <c r="D38" s="11"/>
      <c r="E38" s="11"/>
      <c r="F38" s="11"/>
      <c r="G38" s="11"/>
      <c r="H38" s="11"/>
      <c r="I38" s="212"/>
      <c r="J38" s="212"/>
      <c r="K38" s="267"/>
      <c r="L38" s="26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 t="s">
        <v>16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79"/>
      <c r="BG38" s="267"/>
      <c r="BH38" s="267"/>
      <c r="BI38" s="11"/>
      <c r="BJ38" s="11"/>
      <c r="BK38" s="11"/>
      <c r="BL38" s="11"/>
      <c r="BM38" s="9"/>
      <c r="BN38" s="9"/>
      <c r="BO38" s="9"/>
      <c r="BP38" s="9"/>
      <c r="BQ38" s="9"/>
      <c r="BR38" s="214" t="s">
        <v>28</v>
      </c>
      <c r="BS38" s="215"/>
      <c r="BT38" s="215"/>
      <c r="BU38" s="216"/>
      <c r="BV38" s="220">
        <v>1.9</v>
      </c>
      <c r="BW38" s="221"/>
      <c r="BX38" s="221"/>
      <c r="BY38" s="222"/>
      <c r="CA38" s="213" t="s">
        <v>158</v>
      </c>
      <c r="CB38" s="213"/>
      <c r="CC38" s="213"/>
      <c r="CD38" s="213"/>
      <c r="CE38" s="213"/>
      <c r="CF38" s="213"/>
      <c r="CG38" s="213"/>
      <c r="CH38" s="213"/>
    </row>
    <row r="39" spans="1:86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8" t="s">
        <v>18</v>
      </c>
      <c r="V39" s="212">
        <f>BV14*100</f>
        <v>25</v>
      </c>
      <c r="W39" s="212"/>
      <c r="X39" s="267" t="s">
        <v>84</v>
      </c>
      <c r="Y39" s="267"/>
      <c r="Z39" s="11"/>
      <c r="AA39" s="11"/>
      <c r="AB39" s="11"/>
      <c r="AC39" s="11"/>
      <c r="AD39" s="11"/>
      <c r="AE39" s="11"/>
      <c r="AF39" s="11"/>
      <c r="AG39" s="11"/>
      <c r="AH39" s="11"/>
      <c r="AI39" s="11" t="s">
        <v>16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9"/>
      <c r="BN39" s="9"/>
      <c r="BO39" s="9"/>
      <c r="BP39" s="9"/>
      <c r="BQ39" s="9"/>
      <c r="BR39" s="217"/>
      <c r="BS39" s="218"/>
      <c r="BT39" s="218"/>
      <c r="BU39" s="219"/>
      <c r="BV39" s="223"/>
      <c r="BW39" s="224"/>
      <c r="BX39" s="224"/>
      <c r="BY39" s="225"/>
      <c r="CA39" s="213"/>
      <c r="CB39" s="213"/>
      <c r="CC39" s="213"/>
      <c r="CD39" s="213"/>
      <c r="CE39" s="213"/>
      <c r="CF39" s="213"/>
      <c r="CG39" s="213"/>
      <c r="CH39" s="213"/>
    </row>
    <row r="40" spans="1:86" ht="8.1" customHeight="1">
      <c r="A40" s="11"/>
      <c r="B40" s="18"/>
      <c r="C40" s="18"/>
      <c r="D40" s="18"/>
      <c r="E40" s="18"/>
      <c r="F40" s="18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 t="s">
        <v>16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8"/>
      <c r="BK40" s="18"/>
      <c r="BL40" s="18"/>
      <c r="BM40" s="18"/>
      <c r="BN40" s="18"/>
      <c r="BO40" s="9"/>
      <c r="BP40" s="9"/>
      <c r="BQ40" s="9"/>
      <c r="BR40" s="214" t="s">
        <v>29</v>
      </c>
      <c r="BS40" s="215"/>
      <c r="BT40" s="215"/>
      <c r="BU40" s="216"/>
      <c r="BV40" s="220">
        <v>1.9</v>
      </c>
      <c r="BW40" s="221"/>
      <c r="BX40" s="221"/>
      <c r="BY40" s="222"/>
      <c r="CA40" s="213" t="s">
        <v>158</v>
      </c>
      <c r="CB40" s="213"/>
      <c r="CC40" s="213"/>
      <c r="CD40" s="213"/>
      <c r="CE40" s="213"/>
      <c r="CF40" s="213"/>
      <c r="CG40" s="213"/>
      <c r="CH40" s="213"/>
    </row>
    <row r="41" spans="1:86" ht="8.1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 t="s">
        <v>16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9"/>
      <c r="BN41" s="9"/>
      <c r="BO41" s="9"/>
      <c r="BP41" s="9"/>
      <c r="BQ41" s="9"/>
      <c r="BR41" s="276"/>
      <c r="BS41" s="277"/>
      <c r="BT41" s="277"/>
      <c r="BU41" s="278"/>
      <c r="BV41" s="279"/>
      <c r="BW41" s="280"/>
      <c r="BX41" s="280"/>
      <c r="BY41" s="281"/>
      <c r="CA41" s="213"/>
      <c r="CB41" s="213"/>
      <c r="CC41" s="213"/>
      <c r="CD41" s="213"/>
      <c r="CE41" s="213"/>
      <c r="CF41" s="213"/>
      <c r="CG41" s="213"/>
      <c r="CH41" s="213"/>
    </row>
    <row r="42" spans="1:86" ht="9.949999999999999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 t="s">
        <v>16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9"/>
      <c r="BN42" s="9"/>
      <c r="BO42" s="9"/>
      <c r="BP42" s="9"/>
      <c r="BQ42" s="9"/>
    </row>
    <row r="43" spans="1:86" ht="9.9499999999999993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 t="s">
        <v>16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9"/>
      <c r="BN43" s="288" t="s">
        <v>191</v>
      </c>
      <c r="BO43" s="288"/>
      <c r="BP43" s="288"/>
      <c r="BQ43" s="288"/>
      <c r="BR43" s="289">
        <f>CL2</f>
        <v>1.5</v>
      </c>
      <c r="BS43" s="290" t="s">
        <v>22</v>
      </c>
      <c r="BT43" s="290"/>
      <c r="BU43" s="290"/>
    </row>
    <row r="44" spans="1:86" ht="9.949999999999999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8" t="s">
        <v>17</v>
      </c>
      <c r="V44" s="84">
        <f>BV10</f>
        <v>1.5</v>
      </c>
      <c r="W44" s="243" t="s">
        <v>22</v>
      </c>
      <c r="X44" s="243"/>
      <c r="Y44" s="243"/>
      <c r="Z44" s="11"/>
      <c r="AA44" s="11"/>
      <c r="AB44" s="11"/>
      <c r="AC44" s="11"/>
      <c r="AD44" s="11"/>
      <c r="AE44" s="11"/>
      <c r="AF44" s="11"/>
      <c r="AG44" s="11"/>
      <c r="AH44" s="11"/>
      <c r="AI44" s="11" t="s">
        <v>16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9"/>
      <c r="BN44" s="288"/>
      <c r="BO44" s="288"/>
      <c r="BP44" s="288"/>
      <c r="BQ44" s="288"/>
      <c r="BR44" s="289"/>
      <c r="BS44" s="290"/>
      <c r="BT44" s="290"/>
      <c r="BU44" s="290"/>
    </row>
    <row r="45" spans="1:86" ht="9.9499999999999993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 t="s">
        <v>16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9"/>
      <c r="BN45" s="9"/>
      <c r="BO45" s="9"/>
      <c r="BP45" s="9"/>
      <c r="BQ45" s="9"/>
    </row>
    <row r="46" spans="1:86" ht="9.9499999999999993" customHeight="1">
      <c r="A46" s="11"/>
      <c r="B46" s="269"/>
      <c r="C46" s="26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 t="s">
        <v>16</v>
      </c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9"/>
      <c r="BN46" s="9"/>
      <c r="BO46" s="9"/>
      <c r="BP46" s="9"/>
      <c r="BQ46" s="9"/>
    </row>
    <row r="47" spans="1:86" ht="9.9499999999999993" customHeight="1">
      <c r="A47" s="11"/>
      <c r="B47" s="269"/>
      <c r="C47" s="26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 t="s">
        <v>16</v>
      </c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9"/>
      <c r="BN47" s="9"/>
      <c r="BO47" s="9"/>
      <c r="BP47" s="9"/>
      <c r="BQ47" s="9"/>
    </row>
    <row r="48" spans="1:86" ht="2.25" customHeight="1">
      <c r="A48" s="11"/>
      <c r="B48" s="269"/>
      <c r="C48" s="26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 t="s">
        <v>16</v>
      </c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9"/>
      <c r="BN48" s="269" t="s">
        <v>84</v>
      </c>
      <c r="BO48" s="269"/>
      <c r="BP48" s="9"/>
      <c r="BQ48" s="9"/>
    </row>
    <row r="49" spans="1:86" ht="12.75" customHeight="1">
      <c r="A49" s="11"/>
      <c r="B49" s="269"/>
      <c r="C49" s="269"/>
      <c r="D49" s="11"/>
      <c r="E49" s="11"/>
      <c r="F49" s="11"/>
      <c r="G49" s="11"/>
      <c r="H49" s="11"/>
      <c r="I49" s="11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8" t="s">
        <v>143</v>
      </c>
      <c r="V49" s="283">
        <f>BV16*100</f>
        <v>25</v>
      </c>
      <c r="W49" s="283"/>
      <c r="X49" s="268" t="s">
        <v>84</v>
      </c>
      <c r="Y49" s="268"/>
      <c r="Z49" s="11"/>
      <c r="AA49" s="11"/>
      <c r="AB49" s="11"/>
      <c r="AC49" s="11"/>
      <c r="AD49" s="11"/>
      <c r="AE49" s="11"/>
      <c r="AF49" s="11"/>
      <c r="AG49" s="11"/>
      <c r="AH49" s="11"/>
      <c r="AI49" s="11" t="s">
        <v>16</v>
      </c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9"/>
      <c r="BJ49" s="11"/>
      <c r="BK49" s="11"/>
      <c r="BL49" s="11"/>
      <c r="BM49" s="9"/>
      <c r="BN49" s="269"/>
      <c r="BO49" s="269"/>
      <c r="BP49" s="9"/>
      <c r="BQ49" s="9"/>
    </row>
    <row r="50" spans="1:86" ht="9.9499999999999993" customHeight="1">
      <c r="A50" s="11"/>
      <c r="B50" s="211"/>
      <c r="C50" s="211"/>
      <c r="D50" s="11"/>
      <c r="E50" s="11"/>
      <c r="F50" s="272"/>
      <c r="G50" s="273"/>
      <c r="H50" s="273"/>
      <c r="I50" s="273"/>
      <c r="J50" s="273"/>
      <c r="K50" s="273"/>
      <c r="L50" s="274"/>
      <c r="M50" s="272" t="s">
        <v>16</v>
      </c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4"/>
      <c r="BL50" s="11"/>
      <c r="BM50" s="9"/>
      <c r="BN50" s="257">
        <f>$BV$20*100</f>
        <v>60</v>
      </c>
      <c r="BO50" s="257"/>
      <c r="BP50" s="9"/>
      <c r="BQ50" s="9"/>
      <c r="BR50" s="9"/>
      <c r="BS50" s="9"/>
      <c r="BT50" s="6"/>
      <c r="BU50" s="6"/>
      <c r="BV50" s="6"/>
      <c r="BW50" s="6"/>
      <c r="BX50" s="6"/>
    </row>
    <row r="51" spans="1:86" ht="9.9499999999999993" customHeight="1">
      <c r="A51" s="11"/>
      <c r="B51" s="211"/>
      <c r="C51" s="2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 t="s">
        <v>16</v>
      </c>
      <c r="AJ51" s="11"/>
      <c r="AK51" s="11"/>
      <c r="AL51" s="11"/>
      <c r="AM51" s="11"/>
      <c r="AN51" s="11"/>
      <c r="AO51" s="11"/>
      <c r="AP51" s="11"/>
      <c r="AQ51" s="11"/>
      <c r="AR51" s="11"/>
      <c r="AT51" s="11"/>
      <c r="AU51" s="18" t="s">
        <v>140</v>
      </c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9"/>
      <c r="BN51" s="257"/>
      <c r="BO51" s="257"/>
      <c r="BP51" s="9"/>
      <c r="BQ51" s="9"/>
    </row>
    <row r="52" spans="1:86" ht="8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9"/>
      <c r="X52" s="9"/>
      <c r="Y52" s="9"/>
      <c r="Z52" s="9"/>
      <c r="AA52" s="9" t="s">
        <v>53</v>
      </c>
      <c r="AB52" s="9"/>
      <c r="AC52" s="9"/>
      <c r="AD52" s="9"/>
      <c r="AE52" s="9"/>
      <c r="AF52" s="9"/>
      <c r="AG52" s="9"/>
      <c r="AH52" s="9"/>
      <c r="AI52" s="9" t="s">
        <v>16</v>
      </c>
      <c r="AJ52" s="9"/>
      <c r="AK52" s="9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9"/>
      <c r="BN52" s="257" t="s">
        <v>86</v>
      </c>
      <c r="BO52" s="257"/>
      <c r="BP52" s="9"/>
      <c r="BQ52" s="9"/>
    </row>
    <row r="53" spans="1:86" ht="12" customHeight="1">
      <c r="A53" s="11"/>
      <c r="B53" s="11"/>
      <c r="C53" s="11"/>
      <c r="D53" s="11"/>
      <c r="E53" s="18"/>
      <c r="F53" s="212"/>
      <c r="G53" s="212"/>
      <c r="H53" s="212"/>
      <c r="I53" s="2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226" t="s">
        <v>54</v>
      </c>
      <c r="AH53" s="226"/>
      <c r="AI53" s="9" t="s">
        <v>23</v>
      </c>
      <c r="AJ53" s="226">
        <v>0.01</v>
      </c>
      <c r="AK53" s="226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212" t="s">
        <v>87</v>
      </c>
      <c r="BI53" s="212"/>
      <c r="BJ53" s="275">
        <f>BV22*100</f>
        <v>25</v>
      </c>
      <c r="BK53" s="275"/>
      <c r="BL53" s="275" t="s">
        <v>84</v>
      </c>
      <c r="BM53" s="275"/>
      <c r="BN53" s="257"/>
      <c r="BO53" s="257"/>
      <c r="BP53" s="9"/>
      <c r="BQ53" s="9"/>
    </row>
    <row r="54" spans="1:86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1" t="s">
        <v>16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86" ht="9.9499999999999993" customHeight="1">
      <c r="E55" s="270" t="s">
        <v>228</v>
      </c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 t="s">
        <v>233</v>
      </c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 t="s">
        <v>229</v>
      </c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</row>
    <row r="56" spans="1:86" ht="9.9499999999999993" customHeight="1"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</row>
    <row r="57" spans="1:86" ht="9.9499999999999993" customHeight="1"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</row>
    <row r="58" spans="1:86" ht="9.9499999999999993" customHeight="1"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</row>
    <row r="59" spans="1:86" ht="9.9499999999999993" customHeight="1"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</row>
    <row r="60" spans="1:86" ht="32.25" customHeight="1"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</row>
    <row r="61" spans="1:86" ht="9" customHeight="1"/>
    <row r="62" spans="1:86" ht="9" customHeight="1"/>
    <row r="63" spans="1:86" ht="9" customHeight="1">
      <c r="BR63" s="5"/>
      <c r="BS63" s="5"/>
      <c r="BT63" s="5"/>
      <c r="BU63" s="5"/>
      <c r="BV63" s="5"/>
      <c r="BW63" s="5"/>
      <c r="BX63" s="5"/>
      <c r="BY63" s="5"/>
    </row>
    <row r="64" spans="1:86" ht="33" customHeight="1"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228"/>
      <c r="BS64" s="228"/>
      <c r="BT64" s="228"/>
      <c r="BU64" s="228"/>
      <c r="BV64" s="230"/>
      <c r="BW64" s="230"/>
      <c r="BX64" s="230"/>
      <c r="BY64" s="230"/>
      <c r="BZ64" s="5"/>
      <c r="CA64" s="227"/>
      <c r="CB64" s="227"/>
      <c r="CC64" s="227"/>
      <c r="CD64" s="227"/>
      <c r="CE64" s="227"/>
      <c r="CF64" s="227"/>
      <c r="CG64" s="227"/>
      <c r="CH64" s="227"/>
    </row>
    <row r="65" spans="58:86" ht="33" customHeight="1"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228"/>
      <c r="BS65" s="228"/>
      <c r="BT65" s="228"/>
      <c r="BU65" s="228"/>
      <c r="BV65" s="230"/>
      <c r="BW65" s="230"/>
      <c r="BX65" s="230"/>
      <c r="BY65" s="230"/>
      <c r="BZ65" s="5"/>
      <c r="CA65" s="227"/>
      <c r="CB65" s="227"/>
      <c r="CC65" s="227"/>
      <c r="CD65" s="227"/>
      <c r="CE65" s="227"/>
      <c r="CF65" s="227"/>
      <c r="CG65" s="227"/>
      <c r="CH65" s="227"/>
    </row>
    <row r="66" spans="58:86" ht="33" customHeight="1"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228"/>
      <c r="BS66" s="228"/>
      <c r="BT66" s="228"/>
      <c r="BU66" s="228"/>
      <c r="BV66" s="229"/>
      <c r="BW66" s="230"/>
      <c r="BX66" s="230"/>
      <c r="BY66" s="230"/>
      <c r="BZ66" s="5"/>
      <c r="CA66" s="227"/>
      <c r="CB66" s="227"/>
      <c r="CC66" s="227"/>
      <c r="CD66" s="227"/>
      <c r="CE66" s="227"/>
      <c r="CF66" s="227"/>
      <c r="CG66" s="227"/>
      <c r="CH66" s="227"/>
    </row>
    <row r="67" spans="58:86" ht="9" customHeight="1"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228"/>
      <c r="BS67" s="228"/>
      <c r="BT67" s="228"/>
      <c r="BU67" s="228"/>
      <c r="BV67" s="230"/>
      <c r="BW67" s="230"/>
      <c r="BX67" s="230"/>
      <c r="BY67" s="230"/>
      <c r="BZ67" s="5"/>
      <c r="CA67" s="227"/>
      <c r="CB67" s="227"/>
      <c r="CC67" s="227"/>
      <c r="CD67" s="227"/>
      <c r="CE67" s="227"/>
      <c r="CF67" s="227"/>
      <c r="CG67" s="227"/>
      <c r="CH67" s="227"/>
    </row>
    <row r="68" spans="58:86" ht="9" customHeight="1"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228"/>
      <c r="BS68" s="228"/>
      <c r="BT68" s="228"/>
      <c r="BU68" s="228"/>
      <c r="BV68" s="229"/>
      <c r="BW68" s="230"/>
      <c r="BX68" s="230"/>
      <c r="BY68" s="230"/>
      <c r="BZ68" s="5"/>
      <c r="CA68" s="227"/>
      <c r="CB68" s="227"/>
      <c r="CC68" s="227"/>
      <c r="CD68" s="227"/>
      <c r="CE68" s="227"/>
      <c r="CF68" s="227"/>
      <c r="CG68" s="227"/>
      <c r="CH68" s="227"/>
    </row>
    <row r="69" spans="58:86" ht="9" customHeight="1"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228"/>
      <c r="BS69" s="228"/>
      <c r="BT69" s="228"/>
      <c r="BU69" s="228"/>
      <c r="BV69" s="230"/>
      <c r="BW69" s="230"/>
      <c r="BX69" s="230"/>
      <c r="BY69" s="230"/>
      <c r="BZ69" s="5"/>
      <c r="CA69" s="227"/>
      <c r="CB69" s="227"/>
      <c r="CC69" s="227"/>
      <c r="CD69" s="227"/>
      <c r="CE69" s="227"/>
      <c r="CF69" s="227"/>
      <c r="CG69" s="227"/>
      <c r="CH69" s="227"/>
    </row>
    <row r="70" spans="58:86" ht="9" customHeight="1"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228"/>
      <c r="BS70" s="228"/>
      <c r="BT70" s="228"/>
      <c r="BU70" s="228"/>
      <c r="BV70" s="230"/>
      <c r="BW70" s="230"/>
      <c r="BX70" s="230"/>
      <c r="BY70" s="230"/>
      <c r="BZ70" s="5"/>
      <c r="CA70" s="227"/>
      <c r="CB70" s="227"/>
      <c r="CC70" s="227"/>
      <c r="CD70" s="227"/>
      <c r="CE70" s="227"/>
      <c r="CF70" s="227"/>
      <c r="CG70" s="227"/>
      <c r="CH70" s="227"/>
    </row>
    <row r="71" spans="58:86" ht="9" customHeight="1"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228"/>
      <c r="BS71" s="228"/>
      <c r="BT71" s="228"/>
      <c r="BU71" s="228"/>
      <c r="BV71" s="230"/>
      <c r="BW71" s="230"/>
      <c r="BX71" s="230"/>
      <c r="BY71" s="230"/>
      <c r="BZ71" s="5"/>
      <c r="CA71" s="227"/>
      <c r="CB71" s="227"/>
      <c r="CC71" s="227"/>
      <c r="CD71" s="227"/>
      <c r="CE71" s="227"/>
      <c r="CF71" s="227"/>
      <c r="CG71" s="227"/>
      <c r="CH71" s="227"/>
    </row>
    <row r="72" spans="58:86" ht="9" customHeight="1"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spans="58:86" ht="9" customHeight="1"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spans="58:86" ht="9" customHeight="1"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spans="58:86" ht="9" customHeight="1"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spans="58:86" ht="9" customHeight="1"/>
    <row r="77" spans="58:86" ht="9" customHeight="1"/>
    <row r="78" spans="58:86" ht="9" customHeight="1"/>
    <row r="79" spans="58:86" ht="9" customHeight="1"/>
    <row r="80" spans="58:86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</sheetData>
  <mergeCells count="163">
    <mergeCell ref="CN4:CN7"/>
    <mergeCell ref="CO4:CO7"/>
    <mergeCell ref="CJ1:CK1"/>
    <mergeCell ref="CJ2:CK2"/>
    <mergeCell ref="BN43:BQ44"/>
    <mergeCell ref="BR43:BR44"/>
    <mergeCell ref="BS43:BU44"/>
    <mergeCell ref="BR19:BU19"/>
    <mergeCell ref="BV17:BY18"/>
    <mergeCell ref="BR12:BU13"/>
    <mergeCell ref="BL53:BM53"/>
    <mergeCell ref="BH53:BI53"/>
    <mergeCell ref="M50:BK50"/>
    <mergeCell ref="AH12:AI14"/>
    <mergeCell ref="AJ12:AJ14"/>
    <mergeCell ref="AK12:AK14"/>
    <mergeCell ref="BH12:BI13"/>
    <mergeCell ref="BJ12:BK13"/>
    <mergeCell ref="BL12:BL13"/>
    <mergeCell ref="AJ53:AK53"/>
    <mergeCell ref="BD35:BF35"/>
    <mergeCell ref="BR20:BU21"/>
    <mergeCell ref="BV19:BY19"/>
    <mergeCell ref="M5:N5"/>
    <mergeCell ref="AF12:AG12"/>
    <mergeCell ref="T13:T14"/>
    <mergeCell ref="T11:T12"/>
    <mergeCell ref="T18:T20"/>
    <mergeCell ref="BI17:BJ17"/>
    <mergeCell ref="BR17:BU18"/>
    <mergeCell ref="B8:B9"/>
    <mergeCell ref="I17:J17"/>
    <mergeCell ref="N17:O17"/>
    <mergeCell ref="B10:B11"/>
    <mergeCell ref="I9:J9"/>
    <mergeCell ref="A12:B14"/>
    <mergeCell ref="G12:H13"/>
    <mergeCell ref="I12:J13"/>
    <mergeCell ref="K12:K13"/>
    <mergeCell ref="A15:B17"/>
    <mergeCell ref="B50:C51"/>
    <mergeCell ref="B48:C49"/>
    <mergeCell ref="B46:C47"/>
    <mergeCell ref="BR40:BU41"/>
    <mergeCell ref="BV40:BY41"/>
    <mergeCell ref="AK35:AO37"/>
    <mergeCell ref="K37:L38"/>
    <mergeCell ref="BG36:BH38"/>
    <mergeCell ref="BV36:BY37"/>
    <mergeCell ref="V49:W49"/>
    <mergeCell ref="X49:Y49"/>
    <mergeCell ref="BN48:BO49"/>
    <mergeCell ref="AT55:BL60"/>
    <mergeCell ref="E55:Z60"/>
    <mergeCell ref="AA55:AS60"/>
    <mergeCell ref="F53:G53"/>
    <mergeCell ref="F50:L50"/>
    <mergeCell ref="BJ53:BK53"/>
    <mergeCell ref="BN52:BO53"/>
    <mergeCell ref="H53:I53"/>
    <mergeCell ref="I37:J38"/>
    <mergeCell ref="BR30:BU31"/>
    <mergeCell ref="BE32:BM33"/>
    <mergeCell ref="BR32:BU33"/>
    <mergeCell ref="V39:W39"/>
    <mergeCell ref="O35:P36"/>
    <mergeCell ref="X39:Y39"/>
    <mergeCell ref="BR36:BU37"/>
    <mergeCell ref="M35:N36"/>
    <mergeCell ref="D32:L33"/>
    <mergeCell ref="BN50:BO51"/>
    <mergeCell ref="AG53:AH53"/>
    <mergeCell ref="BO12:BP14"/>
    <mergeCell ref="BV20:BY21"/>
    <mergeCell ref="BO21:BO22"/>
    <mergeCell ref="BR22:BU23"/>
    <mergeCell ref="BV22:BY23"/>
    <mergeCell ref="BV38:BY39"/>
    <mergeCell ref="BR34:BU35"/>
    <mergeCell ref="BV34:BY35"/>
    <mergeCell ref="BV12:BY13"/>
    <mergeCell ref="BR14:BU15"/>
    <mergeCell ref="BV14:BY15"/>
    <mergeCell ref="BR16:BU16"/>
    <mergeCell ref="BV16:BY16"/>
    <mergeCell ref="BR6:BU7"/>
    <mergeCell ref="BV6:BY7"/>
    <mergeCell ref="W44:Y44"/>
    <mergeCell ref="T7:T8"/>
    <mergeCell ref="BI7:BJ7"/>
    <mergeCell ref="BR8:BU9"/>
    <mergeCell ref="BV8:BY9"/>
    <mergeCell ref="BR10:BU11"/>
    <mergeCell ref="BV10:BY11"/>
    <mergeCell ref="AS8:AT9"/>
    <mergeCell ref="BR26:BU27"/>
    <mergeCell ref="BV26:BY27"/>
    <mergeCell ref="H1:BY1"/>
    <mergeCell ref="BR3:BY4"/>
    <mergeCell ref="B2:Z2"/>
    <mergeCell ref="AA2:BD2"/>
    <mergeCell ref="A3:Z3"/>
    <mergeCell ref="BG4:BH5"/>
    <mergeCell ref="BI4:BJ5"/>
    <mergeCell ref="BR5:BU5"/>
    <mergeCell ref="BV5:BY5"/>
    <mergeCell ref="H4:I5"/>
    <mergeCell ref="CA14:CH15"/>
    <mergeCell ref="CA17:CH18"/>
    <mergeCell ref="CA20:CH21"/>
    <mergeCell ref="CA22:CH23"/>
    <mergeCell ref="CA6:CH7"/>
    <mergeCell ref="CA8:CH9"/>
    <mergeCell ref="CA10:CH11"/>
    <mergeCell ref="CA12:CH13"/>
    <mergeCell ref="CA19:CH19"/>
    <mergeCell ref="CA16:CH16"/>
    <mergeCell ref="CA64:CH65"/>
    <mergeCell ref="BR38:BU39"/>
    <mergeCell ref="BV30:BY31"/>
    <mergeCell ref="BV32:BY33"/>
    <mergeCell ref="CA32:CH33"/>
    <mergeCell ref="CA34:CH35"/>
    <mergeCell ref="CA28:CH29"/>
    <mergeCell ref="CA30:CH31"/>
    <mergeCell ref="BR28:BU29"/>
    <mergeCell ref="BV28:BY29"/>
    <mergeCell ref="BV70:BY71"/>
    <mergeCell ref="BV64:BY65"/>
    <mergeCell ref="BR68:BU69"/>
    <mergeCell ref="BV68:BY69"/>
    <mergeCell ref="BR66:BU67"/>
    <mergeCell ref="CA68:CH69"/>
    <mergeCell ref="CA70:CH71"/>
    <mergeCell ref="BR70:BU71"/>
    <mergeCell ref="BV66:BY67"/>
    <mergeCell ref="CA66:CH67"/>
    <mergeCell ref="BG25:BH26"/>
    <mergeCell ref="BI25:BJ26"/>
    <mergeCell ref="CA36:CH37"/>
    <mergeCell ref="CA38:CH39"/>
    <mergeCell ref="CA40:CH41"/>
    <mergeCell ref="BR64:BU65"/>
    <mergeCell ref="CA24:CH25"/>
    <mergeCell ref="CA26:CH27"/>
    <mergeCell ref="BR24:BU25"/>
    <mergeCell ref="BV24:BY25"/>
    <mergeCell ref="L4:L5"/>
    <mergeCell ref="AG6:AI6"/>
    <mergeCell ref="AG23:AI23"/>
    <mergeCell ref="BB6:BC6"/>
    <mergeCell ref="M25:N25"/>
    <mergeCell ref="AN20:AN21"/>
    <mergeCell ref="AS20:AT21"/>
    <mergeCell ref="AH3:AI3"/>
    <mergeCell ref="AN8:AN9"/>
    <mergeCell ref="BO15:BP17"/>
    <mergeCell ref="H25:I26"/>
    <mergeCell ref="J25:L26"/>
    <mergeCell ref="AA3:AB3"/>
    <mergeCell ref="AD3:AE3"/>
    <mergeCell ref="AF3:AG3"/>
    <mergeCell ref="J4:K5"/>
  </mergeCells>
  <phoneticPr fontId="1" type="noConversion"/>
  <pageMargins left="0.55118110236220474" right="0.35433070866141736" top="0.39370078740157483" bottom="0.19685039370078741" header="0.31496062992125984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2"/>
  <sheetViews>
    <sheetView zoomScale="55" zoomScaleNormal="55" zoomScaleSheetLayoutView="85" workbookViewId="0">
      <selection activeCell="AI18" sqref="AI18"/>
    </sheetView>
  </sheetViews>
  <sheetFormatPr defaultRowHeight="12.75"/>
  <cols>
    <col min="2" max="2" width="4.85546875" customWidth="1"/>
    <col min="3" max="3" width="7.42578125" customWidth="1"/>
    <col min="4" max="4" width="3.42578125" customWidth="1"/>
    <col min="5" max="5" width="3" customWidth="1"/>
    <col min="6" max="7" width="6.140625" customWidth="1"/>
    <col min="8" max="8" width="7.7109375" hidden="1" customWidth="1"/>
    <col min="9" max="9" width="6.140625" customWidth="1"/>
    <col min="13" max="13" width="8.7109375" customWidth="1"/>
    <col min="14" max="14" width="5.5703125" customWidth="1"/>
    <col min="15" max="15" width="6.7109375" customWidth="1"/>
    <col min="16" max="16" width="4.85546875" customWidth="1"/>
    <col min="17" max="17" width="5.28515625" customWidth="1"/>
    <col min="18" max="18" width="2.28515625" customWidth="1"/>
    <col min="19" max="19" width="6.5703125" customWidth="1"/>
    <col min="20" max="20" width="8.7109375" customWidth="1"/>
    <col min="22" max="22" width="9.140625" customWidth="1"/>
    <col min="23" max="23" width="13" customWidth="1"/>
    <col min="24" max="24" width="9.28515625" hidden="1" customWidth="1"/>
    <col min="25" max="25" width="13" customWidth="1"/>
    <col min="26" max="27" width="4.42578125" customWidth="1"/>
    <col min="28" max="28" width="7.5703125" customWidth="1"/>
    <col min="29" max="29" width="4.140625" customWidth="1"/>
  </cols>
  <sheetData>
    <row r="1" spans="2:29" ht="12.75" customHeight="1">
      <c r="P1" s="194"/>
    </row>
    <row r="2" spans="2:29" ht="33.75" customHeight="1">
      <c r="N2" s="193" t="s">
        <v>130</v>
      </c>
      <c r="O2" s="196">
        <v>12</v>
      </c>
      <c r="P2" s="195" t="s">
        <v>131</v>
      </c>
      <c r="Q2" s="95">
        <v>40</v>
      </c>
      <c r="S2" s="65" t="s">
        <v>19</v>
      </c>
      <c r="T2" s="65">
        <v>140</v>
      </c>
    </row>
    <row r="3" spans="2:29" ht="18.75" customHeight="1">
      <c r="K3" s="186"/>
      <c r="L3" s="62"/>
      <c r="N3" s="303" t="s">
        <v>130</v>
      </c>
      <c r="O3" s="308">
        <v>18</v>
      </c>
      <c r="P3" s="309" t="s">
        <v>131</v>
      </c>
      <c r="Q3" s="308">
        <v>15</v>
      </c>
      <c r="R3" s="67"/>
      <c r="S3" s="303" t="s">
        <v>19</v>
      </c>
      <c r="T3" s="304">
        <f>T5+V4+J4</f>
        <v>220</v>
      </c>
      <c r="V3" s="186"/>
      <c r="W3" s="62"/>
    </row>
    <row r="4" spans="2:29" ht="9.75" customHeight="1">
      <c r="J4" s="311">
        <v>15</v>
      </c>
      <c r="K4" s="293"/>
      <c r="L4" s="294"/>
      <c r="M4" s="63"/>
      <c r="N4" s="303"/>
      <c r="O4" s="308"/>
      <c r="P4" s="309"/>
      <c r="Q4" s="308"/>
      <c r="R4" s="67"/>
      <c r="S4" s="303"/>
      <c r="T4" s="304"/>
      <c r="V4" s="292">
        <f>J4</f>
        <v>15</v>
      </c>
      <c r="W4" s="65"/>
      <c r="X4" s="65"/>
      <c r="Y4" s="291"/>
    </row>
    <row r="5" spans="2:29" ht="25.5" customHeight="1">
      <c r="J5" s="311"/>
      <c r="K5" s="294"/>
      <c r="L5" s="294"/>
      <c r="M5" s="64"/>
      <c r="N5" s="64"/>
      <c r="O5" s="291"/>
      <c r="P5" s="291"/>
      <c r="Q5" s="291"/>
      <c r="R5" s="78"/>
      <c r="S5" s="64"/>
      <c r="T5" s="291">
        <f>N20+V20+J20-10</f>
        <v>190</v>
      </c>
      <c r="V5" s="292"/>
      <c r="W5" s="65"/>
      <c r="X5" s="65"/>
      <c r="Y5" s="291"/>
    </row>
    <row r="6" spans="2:29" ht="17.25" customHeight="1">
      <c r="Q6" s="325"/>
      <c r="R6" s="325"/>
      <c r="S6" s="325"/>
      <c r="T6" s="291"/>
    </row>
    <row r="8" spans="2:29">
      <c r="I8" s="291">
        <v>25</v>
      </c>
    </row>
    <row r="9" spans="2:29" ht="20.25">
      <c r="D9" s="311">
        <v>75</v>
      </c>
      <c r="E9" s="311"/>
      <c r="F9" s="311"/>
      <c r="G9" s="67"/>
      <c r="H9" s="67"/>
      <c r="I9" s="291"/>
      <c r="Z9" s="303">
        <f>D9</f>
        <v>75</v>
      </c>
      <c r="AA9" s="303"/>
      <c r="AB9" s="69"/>
    </row>
    <row r="10" spans="2:29" ht="20.25">
      <c r="D10" s="311"/>
      <c r="E10" s="311"/>
      <c r="F10" s="311"/>
      <c r="G10" s="67"/>
      <c r="H10" s="67"/>
      <c r="I10" s="291"/>
      <c r="W10" s="70"/>
      <c r="X10" s="70"/>
      <c r="Y10" s="70"/>
      <c r="Z10" s="69"/>
      <c r="AA10" s="69"/>
      <c r="AB10" s="69"/>
    </row>
    <row r="11" spans="2:29">
      <c r="I11" s="291"/>
    </row>
    <row r="12" spans="2:29">
      <c r="I12" s="291"/>
    </row>
    <row r="13" spans="2:29" ht="20.25" customHeight="1">
      <c r="B13" s="314">
        <f>D9+D34+C20</f>
        <v>340</v>
      </c>
      <c r="D13" s="313"/>
      <c r="E13" s="313"/>
      <c r="F13" s="69"/>
      <c r="G13" s="69"/>
      <c r="H13" s="69"/>
      <c r="I13" s="69"/>
      <c r="AC13" s="312">
        <f>B13</f>
        <v>340</v>
      </c>
    </row>
    <row r="14" spans="2:29" ht="20.25" customHeight="1">
      <c r="B14" s="314"/>
      <c r="D14" s="313"/>
      <c r="E14" s="313"/>
      <c r="F14" s="69"/>
      <c r="G14" s="69"/>
      <c r="H14" s="69"/>
      <c r="I14" s="69"/>
      <c r="J14" s="30">
        <v>7</v>
      </c>
      <c r="AC14" s="312"/>
    </row>
    <row r="15" spans="2:29" ht="12.75" customHeight="1">
      <c r="B15" s="314"/>
      <c r="H15" s="317" t="s">
        <v>73</v>
      </c>
      <c r="X15" s="312" t="str">
        <f>H15</f>
        <v>-</v>
      </c>
      <c r="AC15" s="312"/>
    </row>
    <row r="16" spans="2:29" ht="44.25" customHeight="1">
      <c r="B16" s="75" t="s">
        <v>19</v>
      </c>
      <c r="H16" s="317"/>
      <c r="X16" s="312"/>
      <c r="AC16" s="320" t="s">
        <v>19</v>
      </c>
    </row>
    <row r="17" spans="2:29" ht="12.75" customHeight="1">
      <c r="B17" s="70"/>
      <c r="H17" s="317"/>
      <c r="M17" s="321">
        <f>üstgörünümveenkesit!BV10*100</f>
        <v>150</v>
      </c>
      <c r="N17" s="321"/>
      <c r="X17" s="312"/>
      <c r="AC17" s="320"/>
    </row>
    <row r="18" spans="2:29" ht="31.5" customHeight="1">
      <c r="B18" s="70"/>
      <c r="H18" s="184" t="s">
        <v>19</v>
      </c>
      <c r="M18" s="321"/>
      <c r="N18" s="321"/>
      <c r="O18" s="69"/>
      <c r="P18" s="69"/>
      <c r="S18" s="303"/>
      <c r="T18" s="303"/>
      <c r="X18" s="74" t="s">
        <v>19</v>
      </c>
      <c r="AC18" s="312"/>
    </row>
    <row r="19" spans="2:29" ht="30.75" customHeight="1">
      <c r="B19" s="70"/>
      <c r="H19" s="183" t="s">
        <v>73</v>
      </c>
      <c r="X19" s="72" t="str">
        <f>H19</f>
        <v>-</v>
      </c>
      <c r="AB19" s="73"/>
      <c r="AC19" s="312"/>
    </row>
    <row r="20" spans="2:29" ht="25.5" customHeight="1">
      <c r="B20" s="180">
        <v>20</v>
      </c>
      <c r="C20" s="315">
        <f>M17-10+I8+I33</f>
        <v>190</v>
      </c>
      <c r="H20" s="183" t="s">
        <v>131</v>
      </c>
      <c r="I20" s="69"/>
      <c r="J20" s="66">
        <v>25</v>
      </c>
      <c r="K20" s="67"/>
      <c r="N20" s="303">
        <f>üstgörünümveenkesit!BV8*100</f>
        <v>150</v>
      </c>
      <c r="O20" s="303"/>
      <c r="P20" s="303"/>
      <c r="V20" s="68">
        <v>25</v>
      </c>
      <c r="X20" s="72" t="s">
        <v>131</v>
      </c>
      <c r="Z20" s="312"/>
      <c r="AA20" s="74"/>
      <c r="AB20" s="73"/>
      <c r="AC20" s="73">
        <f>B20</f>
        <v>20</v>
      </c>
    </row>
    <row r="21" spans="2:29" ht="25.5" customHeight="1">
      <c r="B21" s="77" t="s">
        <v>131</v>
      </c>
      <c r="C21" s="315"/>
      <c r="D21" s="312"/>
      <c r="E21" s="62"/>
      <c r="F21" s="68"/>
      <c r="G21" s="68"/>
      <c r="H21" s="183" t="s">
        <v>73</v>
      </c>
      <c r="X21" s="72" t="str">
        <f>H21</f>
        <v>-</v>
      </c>
      <c r="Z21" s="312"/>
      <c r="AA21" s="74"/>
      <c r="AB21" s="300">
        <f>C20</f>
        <v>190</v>
      </c>
      <c r="AC21" s="73" t="s">
        <v>131</v>
      </c>
    </row>
    <row r="22" spans="2:29" ht="34.5" customHeight="1">
      <c r="B22" s="180">
        <v>14</v>
      </c>
      <c r="C22" s="315"/>
      <c r="D22" s="312"/>
      <c r="E22" s="69"/>
      <c r="F22" s="69"/>
      <c r="G22" s="69"/>
      <c r="H22" s="72" t="s">
        <v>130</v>
      </c>
      <c r="I22" s="70"/>
      <c r="N22" s="62"/>
      <c r="O22" s="66"/>
      <c r="P22" s="66"/>
      <c r="Q22" s="67"/>
      <c r="R22" s="67"/>
      <c r="S22" s="68"/>
      <c r="X22" s="72" t="s">
        <v>130</v>
      </c>
      <c r="Z22" s="312"/>
      <c r="AA22" s="74"/>
      <c r="AB22" s="300"/>
      <c r="AC22" s="73">
        <f>B22</f>
        <v>14</v>
      </c>
    </row>
    <row r="23" spans="2:29" ht="21.75" customHeight="1">
      <c r="B23" s="76" t="s">
        <v>130</v>
      </c>
      <c r="C23" s="72"/>
      <c r="D23" s="75"/>
      <c r="N23" s="318"/>
      <c r="O23" s="318"/>
      <c r="P23" s="93"/>
      <c r="Q23" s="188"/>
      <c r="R23" s="182"/>
      <c r="S23" s="188"/>
      <c r="T23" s="187"/>
      <c r="U23" s="68"/>
      <c r="X23" s="71"/>
      <c r="Z23" s="75"/>
      <c r="AA23" s="75"/>
      <c r="AB23" s="300"/>
      <c r="AC23" s="72" t="s">
        <v>130</v>
      </c>
    </row>
    <row r="24" spans="2:29" ht="15.75" customHeight="1">
      <c r="C24" s="76"/>
      <c r="D24" s="75"/>
      <c r="N24" s="318"/>
      <c r="O24" s="318"/>
      <c r="P24" s="318"/>
      <c r="Q24" s="316"/>
      <c r="R24" s="326"/>
      <c r="S24" s="316"/>
      <c r="T24" s="302"/>
      <c r="U24" s="301"/>
      <c r="AC24" s="319"/>
    </row>
    <row r="25" spans="2:29" ht="8.25" customHeight="1">
      <c r="N25" s="318"/>
      <c r="O25" s="318"/>
      <c r="P25" s="318"/>
      <c r="Q25" s="316"/>
      <c r="R25" s="326"/>
      <c r="S25" s="316"/>
      <c r="T25" s="303"/>
      <c r="U25" s="301"/>
      <c r="AC25" s="319"/>
    </row>
    <row r="26" spans="2:29" ht="24.75" customHeight="1">
      <c r="B26" s="297"/>
      <c r="C26" s="297"/>
      <c r="N26" s="310" t="s">
        <v>154</v>
      </c>
      <c r="O26" s="310"/>
      <c r="P26" s="94" t="s">
        <v>130</v>
      </c>
      <c r="Q26" s="188">
        <v>12</v>
      </c>
      <c r="R26" s="181" t="s">
        <v>131</v>
      </c>
      <c r="S26" s="188">
        <v>20</v>
      </c>
      <c r="T26" s="187"/>
      <c r="U26" s="68"/>
      <c r="AB26" s="300"/>
      <c r="AC26" s="319"/>
    </row>
    <row r="27" spans="2:29" ht="19.5" customHeight="1">
      <c r="B27" s="297"/>
      <c r="C27" s="297"/>
      <c r="N27" s="307" t="s">
        <v>199</v>
      </c>
      <c r="O27" s="307"/>
      <c r="P27" s="190" t="s">
        <v>130</v>
      </c>
      <c r="Q27" s="191" t="s">
        <v>73</v>
      </c>
      <c r="R27" s="191" t="s">
        <v>131</v>
      </c>
      <c r="S27" s="191" t="s">
        <v>73</v>
      </c>
      <c r="T27" s="181"/>
      <c r="U27" s="68"/>
      <c r="AB27" s="300"/>
      <c r="AC27" s="322"/>
    </row>
    <row r="28" spans="2:29" ht="20.25">
      <c r="B28" s="295"/>
      <c r="C28" s="189"/>
      <c r="N28" s="307" t="s">
        <v>153</v>
      </c>
      <c r="O28" s="307"/>
      <c r="P28" s="190" t="s">
        <v>130</v>
      </c>
      <c r="Q28" s="191" t="s">
        <v>73</v>
      </c>
      <c r="R28" s="191" t="s">
        <v>131</v>
      </c>
      <c r="S28" s="191" t="s">
        <v>73</v>
      </c>
      <c r="T28" s="181"/>
      <c r="U28" s="68"/>
      <c r="AB28" s="298"/>
      <c r="AC28" s="323"/>
    </row>
    <row r="29" spans="2:29" ht="20.25">
      <c r="B29" s="296"/>
      <c r="C29" s="189"/>
      <c r="N29" s="307" t="s">
        <v>200</v>
      </c>
      <c r="O29" s="307"/>
      <c r="P29" s="190" t="s">
        <v>130</v>
      </c>
      <c r="Q29" s="191" t="s">
        <v>73</v>
      </c>
      <c r="R29" s="191" t="s">
        <v>131</v>
      </c>
      <c r="S29" s="191" t="s">
        <v>73</v>
      </c>
      <c r="T29" s="181"/>
      <c r="U29" s="68"/>
      <c r="AB29" s="299"/>
      <c r="AC29" s="319"/>
    </row>
    <row r="30" spans="2:29" ht="15.75" customHeight="1">
      <c r="B30" s="319"/>
      <c r="Q30" s="34"/>
      <c r="AC30" s="319"/>
    </row>
    <row r="31" spans="2:29">
      <c r="B31" s="319"/>
      <c r="AC31" s="319"/>
    </row>
    <row r="32" spans="2:29">
      <c r="B32" s="319"/>
      <c r="AC32" s="319"/>
    </row>
    <row r="33" spans="2:29">
      <c r="B33" s="319"/>
      <c r="I33" s="291">
        <v>25</v>
      </c>
      <c r="AC33" s="319"/>
    </row>
    <row r="34" spans="2:29" ht="20.25">
      <c r="B34" s="319"/>
      <c r="D34" s="304">
        <f>D9</f>
        <v>75</v>
      </c>
      <c r="E34" s="304"/>
      <c r="F34" s="304"/>
      <c r="G34" s="67"/>
      <c r="H34" s="67"/>
      <c r="I34" s="291"/>
      <c r="AC34" s="319"/>
    </row>
    <row r="35" spans="2:29" ht="20.25">
      <c r="B35" s="319"/>
      <c r="D35" s="304"/>
      <c r="E35" s="304"/>
      <c r="F35" s="304"/>
      <c r="G35" s="67"/>
      <c r="H35" s="96">
        <v>20</v>
      </c>
      <c r="I35" s="291"/>
      <c r="W35" s="69"/>
      <c r="X35" s="67">
        <f>H35</f>
        <v>20</v>
      </c>
      <c r="Z35" s="303">
        <f>D34</f>
        <v>75</v>
      </c>
      <c r="AA35" s="303"/>
      <c r="AB35" s="69"/>
      <c r="AC35" s="319"/>
    </row>
    <row r="36" spans="2:29" ht="12.75" customHeight="1">
      <c r="B36" s="319"/>
      <c r="I36" s="291"/>
      <c r="Y36" s="303"/>
      <c r="Z36" s="303"/>
      <c r="AA36" s="303"/>
      <c r="AB36" s="303"/>
      <c r="AC36" s="319"/>
    </row>
    <row r="37" spans="2:29" ht="20.25">
      <c r="B37" s="319"/>
      <c r="H37" s="67"/>
      <c r="T37" s="324" t="s">
        <v>201</v>
      </c>
      <c r="U37" s="324"/>
      <c r="V37" s="324"/>
      <c r="W37" s="324"/>
      <c r="AC37" s="319"/>
    </row>
    <row r="38" spans="2:29">
      <c r="B38" s="319"/>
      <c r="T38" s="324"/>
      <c r="U38" s="324"/>
      <c r="V38" s="324"/>
      <c r="W38" s="324"/>
      <c r="AC38" s="319"/>
    </row>
    <row r="39" spans="2:29" ht="20.25" customHeight="1">
      <c r="B39" s="319"/>
      <c r="K39" s="186"/>
      <c r="L39" s="62"/>
      <c r="N39" s="291" t="s">
        <v>130</v>
      </c>
      <c r="O39" s="305">
        <v>14</v>
      </c>
      <c r="P39" s="306" t="s">
        <v>131</v>
      </c>
      <c r="Q39" s="305">
        <v>15</v>
      </c>
      <c r="R39" s="78"/>
      <c r="S39" s="291" t="s">
        <v>19</v>
      </c>
      <c r="T39" s="291">
        <f>T41+V40+J40</f>
        <v>220</v>
      </c>
      <c r="AC39" s="319"/>
    </row>
    <row r="40" spans="2:29" ht="12.75" customHeight="1">
      <c r="B40" s="319"/>
      <c r="J40" s="308">
        <v>15</v>
      </c>
      <c r="N40" s="291"/>
      <c r="O40" s="305"/>
      <c r="P40" s="306"/>
      <c r="Q40" s="305"/>
      <c r="R40" s="78"/>
      <c r="S40" s="291"/>
      <c r="T40" s="291"/>
      <c r="V40" s="304">
        <f>J40</f>
        <v>15</v>
      </c>
      <c r="W40" s="67"/>
      <c r="X40" s="67"/>
      <c r="AC40" s="319"/>
    </row>
    <row r="41" spans="2:29" ht="12.75" customHeight="1">
      <c r="B41" s="319"/>
      <c r="J41" s="308"/>
      <c r="T41" s="294">
        <f>N20+V20+J20-10</f>
        <v>190</v>
      </c>
      <c r="V41" s="304"/>
      <c r="W41" s="67"/>
      <c r="X41" s="67"/>
    </row>
    <row r="42" spans="2:29" ht="20.25">
      <c r="J42" s="308"/>
      <c r="T42" s="294"/>
      <c r="V42" s="304"/>
      <c r="W42" s="67"/>
      <c r="X42" s="67"/>
    </row>
  </sheetData>
  <mergeCells count="65">
    <mergeCell ref="AC29:AC40"/>
    <mergeCell ref="AC27:AC28"/>
    <mergeCell ref="AC24:AC26"/>
    <mergeCell ref="T37:W38"/>
    <mergeCell ref="Q6:S6"/>
    <mergeCell ref="S39:S40"/>
    <mergeCell ref="T39:T40"/>
    <mergeCell ref="R24:R25"/>
    <mergeCell ref="S24:S25"/>
    <mergeCell ref="Z9:AA9"/>
    <mergeCell ref="P24:P25"/>
    <mergeCell ref="B30:B41"/>
    <mergeCell ref="AC18:AC19"/>
    <mergeCell ref="AC16:AC17"/>
    <mergeCell ref="AC13:AC15"/>
    <mergeCell ref="N23:O23"/>
    <mergeCell ref="N24:O25"/>
    <mergeCell ref="S18:T18"/>
    <mergeCell ref="M17:N18"/>
    <mergeCell ref="Z20:Z22"/>
    <mergeCell ref="J40:J42"/>
    <mergeCell ref="Y36:AB36"/>
    <mergeCell ref="Z35:AA35"/>
    <mergeCell ref="I33:I36"/>
    <mergeCell ref="B13:B15"/>
    <mergeCell ref="C20:C22"/>
    <mergeCell ref="AB21:AB23"/>
    <mergeCell ref="Q24:Q25"/>
    <mergeCell ref="H15:H17"/>
    <mergeCell ref="X15:X17"/>
    <mergeCell ref="N26:O26"/>
    <mergeCell ref="N27:O27"/>
    <mergeCell ref="D34:F35"/>
    <mergeCell ref="I8:I12"/>
    <mergeCell ref="J4:J5"/>
    <mergeCell ref="D9:F10"/>
    <mergeCell ref="D21:D22"/>
    <mergeCell ref="D13:E14"/>
    <mergeCell ref="L4:L5"/>
    <mergeCell ref="Q3:Q4"/>
    <mergeCell ref="T5:T6"/>
    <mergeCell ref="O5:Q5"/>
    <mergeCell ref="N20:P20"/>
    <mergeCell ref="N3:N4"/>
    <mergeCell ref="O3:O4"/>
    <mergeCell ref="S3:S4"/>
    <mergeCell ref="P3:P4"/>
    <mergeCell ref="V40:V42"/>
    <mergeCell ref="T41:T42"/>
    <mergeCell ref="O39:O40"/>
    <mergeCell ref="P39:P40"/>
    <mergeCell ref="Q39:Q40"/>
    <mergeCell ref="N28:O28"/>
    <mergeCell ref="N29:O29"/>
    <mergeCell ref="N39:N40"/>
    <mergeCell ref="Y4:Y5"/>
    <mergeCell ref="V4:V5"/>
    <mergeCell ref="K4:K5"/>
    <mergeCell ref="B28:B29"/>
    <mergeCell ref="B26:C27"/>
    <mergeCell ref="AB28:AB29"/>
    <mergeCell ref="AB26:AB27"/>
    <mergeCell ref="U24:U25"/>
    <mergeCell ref="T24:T25"/>
    <mergeCell ref="T3:T4"/>
  </mergeCells>
  <phoneticPr fontId="1" type="noConversion"/>
  <pageMargins left="0.98425196850393704" right="0" top="0.78740157480314965" bottom="0" header="0.51181102362204722" footer="0.51181102362204722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70" zoomScaleNormal="70" zoomScaleSheetLayoutView="70" workbookViewId="0">
      <selection activeCell="S40" sqref="S40"/>
    </sheetView>
  </sheetViews>
  <sheetFormatPr defaultRowHeight="12.75"/>
  <cols>
    <col min="1" max="1" width="11.5703125" customWidth="1"/>
    <col min="5" max="5" width="9.5703125" customWidth="1"/>
    <col min="7" max="7" width="6.5703125" customWidth="1"/>
    <col min="9" max="9" width="8.5703125" customWidth="1"/>
    <col min="11" max="12" width="9.140625" customWidth="1"/>
    <col min="13" max="13" width="12.85546875" customWidth="1"/>
  </cols>
  <sheetData>
    <row r="1" spans="1:16">
      <c r="E1" s="336" t="s">
        <v>152</v>
      </c>
      <c r="F1" s="336"/>
      <c r="G1" s="336"/>
      <c r="H1" s="336"/>
      <c r="I1" s="336"/>
      <c r="J1" s="336"/>
      <c r="K1" s="336"/>
      <c r="L1" s="336"/>
    </row>
    <row r="2" spans="1:16">
      <c r="E2" s="336"/>
      <c r="F2" s="336"/>
      <c r="G2" s="336"/>
      <c r="H2" s="336"/>
      <c r="I2" s="336"/>
      <c r="J2" s="336"/>
      <c r="K2" s="336"/>
      <c r="L2" s="336"/>
    </row>
    <row r="3" spans="1:16" ht="26.25">
      <c r="E3" s="92"/>
      <c r="F3" s="92"/>
      <c r="G3" s="92"/>
      <c r="H3" s="92"/>
      <c r="I3" s="92"/>
      <c r="J3" s="92"/>
      <c r="K3" s="92"/>
      <c r="L3" s="92"/>
      <c r="M3" s="341" t="s">
        <v>204</v>
      </c>
      <c r="N3" s="341"/>
      <c r="O3" s="341"/>
    </row>
    <row r="4" spans="1:16" ht="18">
      <c r="M4" s="342">
        <f>üstgörünümveenkesit!BV17-0.1</f>
        <v>0.15</v>
      </c>
      <c r="N4" s="342"/>
    </row>
    <row r="5" spans="1:16" ht="18">
      <c r="I5" s="86"/>
      <c r="N5" s="97"/>
    </row>
    <row r="6" spans="1:16" ht="18">
      <c r="K6" s="87"/>
      <c r="L6" s="86"/>
      <c r="M6" s="90">
        <f>üstgörünümveenkesit!BV14+üstgörünümveenkesit!BV19-0.1</f>
        <v>0.4</v>
      </c>
      <c r="N6" s="91">
        <f>M6</f>
        <v>0.4</v>
      </c>
    </row>
    <row r="7" spans="1:16" ht="18">
      <c r="B7" s="87" t="s">
        <v>6</v>
      </c>
    </row>
    <row r="8" spans="1:16" ht="18">
      <c r="C8" s="90" t="s">
        <v>6</v>
      </c>
      <c r="I8" s="87"/>
      <c r="M8" s="30"/>
    </row>
    <row r="9" spans="1:16">
      <c r="A9" s="337" t="s">
        <v>146</v>
      </c>
    </row>
    <row r="10" spans="1:16">
      <c r="A10" s="337"/>
    </row>
    <row r="11" spans="1:16" ht="18">
      <c r="A11" s="88" t="s">
        <v>146</v>
      </c>
    </row>
    <row r="12" spans="1:16" ht="18">
      <c r="A12" s="337"/>
      <c r="F12" s="344" t="s">
        <v>160</v>
      </c>
      <c r="H12" s="87"/>
      <c r="M12" s="86"/>
    </row>
    <row r="13" spans="1:16" ht="18">
      <c r="A13" s="337"/>
      <c r="E13" s="338" t="s">
        <v>149</v>
      </c>
      <c r="F13" s="344"/>
      <c r="M13" s="86"/>
      <c r="N13" s="89"/>
    </row>
    <row r="14" spans="1:16" ht="18">
      <c r="A14" s="89"/>
      <c r="E14" s="338"/>
      <c r="F14" s="90" t="s">
        <v>160</v>
      </c>
      <c r="M14" s="86"/>
    </row>
    <row r="15" spans="1:16" ht="18">
      <c r="A15" s="86"/>
      <c r="L15" s="98"/>
      <c r="M15" s="86"/>
    </row>
    <row r="16" spans="1:16" ht="18">
      <c r="A16" s="89"/>
      <c r="F16" s="90" t="s">
        <v>160</v>
      </c>
      <c r="G16" s="90"/>
      <c r="L16" s="98" t="s">
        <v>149</v>
      </c>
      <c r="M16" s="86"/>
      <c r="O16" s="91" t="s">
        <v>148</v>
      </c>
      <c r="P16" s="91"/>
    </row>
    <row r="17" spans="1:16" ht="18">
      <c r="A17" s="86"/>
      <c r="M17" s="86"/>
    </row>
    <row r="18" spans="1:16" ht="18">
      <c r="A18" s="89"/>
      <c r="F18" s="90" t="s">
        <v>160</v>
      </c>
      <c r="M18" s="86"/>
      <c r="N18" s="319" t="s">
        <v>202</v>
      </c>
    </row>
    <row r="19" spans="1:16" ht="18" customHeight="1">
      <c r="A19" s="86"/>
      <c r="N19" s="319"/>
    </row>
    <row r="20" spans="1:16" ht="18">
      <c r="A20" s="89" t="s">
        <v>146</v>
      </c>
      <c r="M20" s="87"/>
      <c r="N20" s="319"/>
    </row>
    <row r="21" spans="1:16" ht="18">
      <c r="A21" s="337" t="s">
        <v>146</v>
      </c>
      <c r="M21" s="87"/>
      <c r="N21" s="319"/>
      <c r="O21" s="338">
        <v>50</v>
      </c>
      <c r="P21" s="338"/>
    </row>
    <row r="22" spans="1:16">
      <c r="A22" s="337"/>
      <c r="N22" s="319"/>
      <c r="O22" s="338"/>
      <c r="P22" s="338"/>
    </row>
    <row r="23" spans="1:16">
      <c r="N23" s="319"/>
    </row>
    <row r="24" spans="1:16">
      <c r="N24" s="319"/>
    </row>
    <row r="25" spans="1:16" ht="18">
      <c r="M25" s="86"/>
      <c r="N25" s="319"/>
    </row>
    <row r="26" spans="1:16" ht="18">
      <c r="F26" s="86" t="s">
        <v>147</v>
      </c>
      <c r="H26" s="91" t="s">
        <v>159</v>
      </c>
      <c r="I26" s="91"/>
    </row>
    <row r="27" spans="1:16" ht="18" customHeight="1">
      <c r="B27" s="87"/>
      <c r="C27" s="343">
        <f>üstgörünümveenkesit!BV20-0.1</f>
        <v>0.5</v>
      </c>
      <c r="H27" s="340"/>
      <c r="J27" s="338"/>
      <c r="K27" s="338"/>
      <c r="M27" s="86"/>
    </row>
    <row r="28" spans="1:16" ht="12.75" customHeight="1">
      <c r="C28" s="343"/>
      <c r="D28" s="87"/>
      <c r="H28" s="340"/>
      <c r="J28" s="338"/>
      <c r="K28" s="338"/>
    </row>
    <row r="29" spans="1:16" ht="18" customHeight="1">
      <c r="C29" s="343"/>
      <c r="E29" s="86"/>
      <c r="H29" s="340"/>
      <c r="M29" s="86" t="s">
        <v>147</v>
      </c>
    </row>
    <row r="30" spans="1:16" ht="18">
      <c r="C30" s="343"/>
      <c r="D30" s="338">
        <v>0.15</v>
      </c>
      <c r="E30" s="338"/>
      <c r="G30" s="87"/>
      <c r="H30" s="340"/>
      <c r="I30" s="86"/>
      <c r="N30" s="338">
        <v>50</v>
      </c>
      <c r="O30" s="338"/>
    </row>
    <row r="31" spans="1:16" ht="9" customHeight="1">
      <c r="C31" s="343"/>
      <c r="I31" s="339"/>
    </row>
    <row r="32" spans="1:16" ht="12.75" customHeight="1">
      <c r="C32" s="330">
        <f>üstgörünümveenkesit!BV22-0.1</f>
        <v>0.15</v>
      </c>
      <c r="D32" s="330"/>
      <c r="E32" s="330"/>
      <c r="I32" s="339"/>
      <c r="K32" s="331" t="s">
        <v>203</v>
      </c>
      <c r="L32" s="331"/>
      <c r="M32" s="331"/>
      <c r="N32" s="331"/>
    </row>
    <row r="33" spans="1:15" ht="12.75" customHeight="1">
      <c r="C33" s="330"/>
      <c r="D33" s="330"/>
      <c r="E33" s="330"/>
      <c r="K33" s="331"/>
      <c r="L33" s="331"/>
      <c r="M33" s="331"/>
      <c r="N33" s="331"/>
    </row>
    <row r="35" spans="1:15" ht="12.75" customHeight="1">
      <c r="C35" s="330"/>
      <c r="D35" s="330"/>
      <c r="E35" s="330"/>
      <c r="G35" t="s">
        <v>207</v>
      </c>
      <c r="K35" s="331"/>
      <c r="L35" s="331"/>
      <c r="M35" s="331"/>
      <c r="N35" s="331"/>
    </row>
    <row r="36" spans="1:15" ht="12.75" customHeight="1">
      <c r="B36" t="s">
        <v>208</v>
      </c>
      <c r="C36" s="330"/>
      <c r="D36" s="330"/>
      <c r="E36" s="330"/>
      <c r="F36" s="197"/>
      <c r="H36" s="197"/>
      <c r="K36" s="331"/>
      <c r="L36" s="331"/>
      <c r="M36" s="331"/>
      <c r="N36" s="331"/>
    </row>
    <row r="37" spans="1:15">
      <c r="A37" s="197" t="s">
        <v>224</v>
      </c>
    </row>
    <row r="38" spans="1:15">
      <c r="D38" s="332" t="s">
        <v>209</v>
      </c>
      <c r="I38" s="290" t="s">
        <v>210</v>
      </c>
    </row>
    <row r="39" spans="1:15">
      <c r="A39" t="s">
        <v>211</v>
      </c>
      <c r="D39" s="332"/>
      <c r="F39" s="197"/>
      <c r="I39" s="290"/>
      <c r="J39" s="333" t="s">
        <v>212</v>
      </c>
    </row>
    <row r="40" spans="1:15" ht="12.75" customHeight="1">
      <c r="A40" t="s">
        <v>225</v>
      </c>
      <c r="B40" t="s">
        <v>213</v>
      </c>
      <c r="C40" s="30" t="s">
        <v>214</v>
      </c>
      <c r="D40" s="332"/>
      <c r="J40" s="333"/>
      <c r="L40" s="334" t="s">
        <v>215</v>
      </c>
      <c r="M40" s="334"/>
      <c r="N40" s="334"/>
    </row>
    <row r="41" spans="1:15">
      <c r="C41" s="30"/>
      <c r="D41" s="332"/>
      <c r="I41" s="290" t="s">
        <v>216</v>
      </c>
      <c r="J41" s="333"/>
      <c r="L41" s="334"/>
      <c r="M41" s="334"/>
      <c r="N41" s="334"/>
    </row>
    <row r="42" spans="1:15" ht="13.5" customHeight="1">
      <c r="D42" s="332"/>
      <c r="F42" s="198"/>
      <c r="I42" s="290"/>
      <c r="J42" s="333"/>
      <c r="L42" s="335"/>
      <c r="M42" s="335"/>
      <c r="N42" s="335"/>
      <c r="O42" s="335"/>
    </row>
    <row r="43" spans="1:15" ht="15">
      <c r="D43" s="332"/>
      <c r="L43" s="199"/>
      <c r="M43" s="199"/>
      <c r="N43" s="199"/>
      <c r="O43" s="200"/>
    </row>
    <row r="44" spans="1:15" ht="15">
      <c r="I44" t="s">
        <v>217</v>
      </c>
      <c r="L44" s="199"/>
      <c r="M44" s="199"/>
      <c r="N44" s="199"/>
      <c r="O44" s="200"/>
    </row>
    <row r="45" spans="1:15">
      <c r="D45" s="327"/>
      <c r="J45" s="328" t="s">
        <v>218</v>
      </c>
      <c r="K45" s="328"/>
    </row>
    <row r="46" spans="1:15">
      <c r="D46" s="327"/>
      <c r="J46" s="328"/>
      <c r="K46" s="328"/>
    </row>
    <row r="47" spans="1:15" ht="15">
      <c r="G47" t="s">
        <v>219</v>
      </c>
      <c r="H47" s="329"/>
      <c r="I47" s="329"/>
    </row>
  </sheetData>
  <mergeCells count="29">
    <mergeCell ref="K32:N33"/>
    <mergeCell ref="M3:O3"/>
    <mergeCell ref="M4:N4"/>
    <mergeCell ref="N30:O30"/>
    <mergeCell ref="D30:E30"/>
    <mergeCell ref="C27:C31"/>
    <mergeCell ref="F12:F13"/>
    <mergeCell ref="O21:P22"/>
    <mergeCell ref="N18:N25"/>
    <mergeCell ref="L42:O42"/>
    <mergeCell ref="E1:L2"/>
    <mergeCell ref="A21:A22"/>
    <mergeCell ref="A9:A10"/>
    <mergeCell ref="A12:A13"/>
    <mergeCell ref="J27:K28"/>
    <mergeCell ref="I31:I32"/>
    <mergeCell ref="H27:H30"/>
    <mergeCell ref="E13:E14"/>
    <mergeCell ref="C32:E33"/>
    <mergeCell ref="D45:D46"/>
    <mergeCell ref="J45:K46"/>
    <mergeCell ref="H47:I47"/>
    <mergeCell ref="C35:E36"/>
    <mergeCell ref="K35:N36"/>
    <mergeCell ref="D38:D43"/>
    <mergeCell ref="I38:I39"/>
    <mergeCell ref="J39:J42"/>
    <mergeCell ref="L40:N41"/>
    <mergeCell ref="I41:I42"/>
  </mergeCells>
  <phoneticPr fontId="1" type="noConversion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="85" zoomScaleNormal="70" zoomScaleSheetLayoutView="85" workbookViewId="0">
      <selection activeCell="X29" sqref="X29"/>
    </sheetView>
  </sheetViews>
  <sheetFormatPr defaultRowHeight="16.5"/>
  <cols>
    <col min="1" max="1" width="28.28515625" style="102" customWidth="1"/>
    <col min="2" max="2" width="20.42578125" style="102" customWidth="1"/>
    <col min="3" max="3" width="4.140625" style="103" customWidth="1"/>
    <col min="4" max="4" width="4.28515625" style="104" customWidth="1"/>
    <col min="5" max="5" width="8.85546875" style="105" customWidth="1"/>
    <col min="6" max="6" width="6.28515625" style="107" customWidth="1"/>
    <col min="7" max="7" width="8.7109375" style="107" customWidth="1"/>
    <col min="8" max="8" width="12.85546875" style="112" customWidth="1"/>
    <col min="9" max="9" width="11.28515625" style="107" customWidth="1"/>
    <col min="10" max="10" width="13.5703125" style="107" customWidth="1"/>
    <col min="11" max="11" width="8.7109375" style="107" customWidth="1"/>
    <col min="12" max="12" width="11.5703125" style="107" customWidth="1"/>
    <col min="13" max="13" width="11.85546875" style="107" customWidth="1"/>
    <col min="14" max="14" width="10.7109375" style="107" customWidth="1"/>
    <col min="15" max="15" width="8.7109375" style="103" customWidth="1"/>
    <col min="16" max="16" width="11.85546875" style="103" customWidth="1"/>
    <col min="17" max="18" width="8.7109375" style="103" customWidth="1"/>
    <col min="19" max="16384" width="9.140625" style="102"/>
  </cols>
  <sheetData>
    <row r="1" spans="1:18" s="100" customFormat="1" ht="26.25" customHeight="1" thickBot="1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4"/>
    </row>
    <row r="2" spans="1:18" s="101" customFormat="1" ht="22.5" customHeight="1">
      <c r="A2" s="365" t="s">
        <v>59</v>
      </c>
      <c r="B2" s="366"/>
      <c r="C2" s="366"/>
      <c r="D2" s="366"/>
      <c r="E2" s="366"/>
      <c r="F2" s="360" t="str">
        <f>üstgörünümveenkesit!AA2</f>
        <v>KANGAL TATLIPINAR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1"/>
    </row>
    <row r="3" spans="1:18" s="101" customFormat="1" ht="39" customHeight="1">
      <c r="A3" s="145" t="s">
        <v>44</v>
      </c>
      <c r="B3" s="114" t="s">
        <v>164</v>
      </c>
      <c r="C3" s="368" t="s">
        <v>4</v>
      </c>
      <c r="D3" s="368"/>
      <c r="E3" s="368"/>
      <c r="F3" s="115" t="s">
        <v>1</v>
      </c>
      <c r="G3" s="115" t="s">
        <v>20</v>
      </c>
      <c r="H3" s="143" t="s">
        <v>2</v>
      </c>
      <c r="I3" s="115" t="s">
        <v>3</v>
      </c>
      <c r="J3" s="115" t="s">
        <v>156</v>
      </c>
      <c r="K3" s="115">
        <v>10</v>
      </c>
      <c r="L3" s="115">
        <v>12</v>
      </c>
      <c r="M3" s="115">
        <v>14</v>
      </c>
      <c r="N3" s="115">
        <v>16</v>
      </c>
      <c r="O3" s="115">
        <v>18</v>
      </c>
      <c r="P3" s="115">
        <v>20</v>
      </c>
      <c r="Q3" s="115">
        <v>22</v>
      </c>
      <c r="R3" s="146">
        <v>26</v>
      </c>
    </row>
    <row r="4" spans="1:18" ht="30" customHeight="1">
      <c r="A4" s="147" t="s">
        <v>161</v>
      </c>
      <c r="B4" s="121"/>
      <c r="C4" s="121">
        <v>1</v>
      </c>
      <c r="D4" s="123"/>
      <c r="E4" s="124" t="s">
        <v>5</v>
      </c>
      <c r="F4" s="120">
        <f>'DEMİR DETAYI'!$O$3</f>
        <v>18</v>
      </c>
      <c r="G4" s="120">
        <v>15</v>
      </c>
      <c r="H4" s="144">
        <f>((üstgörünümveenkesit!BV6/DEMİRMETRAJI!G4)*100)+1</f>
        <v>41</v>
      </c>
      <c r="I4" s="126">
        <f>'DEMİR DETAYI'!T3/100</f>
        <v>2.2000000000000002</v>
      </c>
      <c r="J4" s="127">
        <f>'DEMİR DETAYI'!V4/100</f>
        <v>0.15</v>
      </c>
      <c r="K4" s="120"/>
      <c r="L4" s="120"/>
      <c r="M4" s="121"/>
      <c r="N4" s="120"/>
      <c r="O4" s="121">
        <f>H4*I4</f>
        <v>90.2</v>
      </c>
      <c r="P4" s="121"/>
      <c r="Q4" s="121"/>
      <c r="R4" s="122"/>
    </row>
    <row r="5" spans="1:18" ht="30" customHeight="1">
      <c r="A5" s="147" t="s">
        <v>162</v>
      </c>
      <c r="B5" s="121"/>
      <c r="C5" s="121">
        <v>2</v>
      </c>
      <c r="D5" s="123"/>
      <c r="E5" s="124" t="s">
        <v>5</v>
      </c>
      <c r="F5" s="120">
        <f>'DEMİR DETAYI'!$O$39</f>
        <v>14</v>
      </c>
      <c r="G5" s="120">
        <v>15</v>
      </c>
      <c r="H5" s="144">
        <f>((üstgörünümveenkesit!BV6/DEMİRMETRAJI!G5)*100)+1</f>
        <v>41</v>
      </c>
      <c r="I5" s="126">
        <f>'DEMİR DETAYI'!T39/100</f>
        <v>2.2000000000000002</v>
      </c>
      <c r="J5" s="127">
        <f>'DEMİR DETAYI'!V40/100</f>
        <v>0.15</v>
      </c>
      <c r="K5" s="120"/>
      <c r="L5" s="120"/>
      <c r="M5" s="131">
        <f>I5*H5</f>
        <v>90.2</v>
      </c>
      <c r="N5" s="120"/>
      <c r="O5" s="125"/>
      <c r="P5" s="121"/>
      <c r="Q5" s="121"/>
      <c r="R5" s="122"/>
    </row>
    <row r="6" spans="1:18" ht="30" customHeight="1">
      <c r="A6" s="147" t="s">
        <v>163</v>
      </c>
      <c r="B6" s="121"/>
      <c r="C6" s="121">
        <v>3</v>
      </c>
      <c r="D6" s="123"/>
      <c r="E6" s="124" t="s">
        <v>5</v>
      </c>
      <c r="F6" s="120">
        <f>'DEMİR DETAYI'!$B$22</f>
        <v>14</v>
      </c>
      <c r="G6" s="120">
        <f>'DEMİR DETAYI'!B20</f>
        <v>20</v>
      </c>
      <c r="H6" s="144">
        <f>(((üstgörünümveenkesit!BV6/DEMİRMETRAJI!G6)*100)+1)*2</f>
        <v>62</v>
      </c>
      <c r="I6" s="126">
        <f>'DEMİR DETAYI'!B13/100</f>
        <v>3.4</v>
      </c>
      <c r="J6" s="127">
        <f>'DEMİR DETAYI'!D9/100</f>
        <v>0.75</v>
      </c>
      <c r="K6" s="120"/>
      <c r="L6" s="120"/>
      <c r="M6" s="120">
        <f>I6*H6</f>
        <v>210.8</v>
      </c>
      <c r="N6" s="120"/>
      <c r="O6" s="121"/>
      <c r="P6" s="121"/>
      <c r="Q6" s="121"/>
      <c r="R6" s="122"/>
    </row>
    <row r="7" spans="1:18" ht="30" hidden="1" customHeight="1">
      <c r="A7" s="147" t="s">
        <v>150</v>
      </c>
      <c r="B7" s="121"/>
      <c r="C7" s="121">
        <v>4</v>
      </c>
      <c r="D7" s="123"/>
      <c r="E7" s="124" t="s">
        <v>5</v>
      </c>
      <c r="F7" s="120" t="str">
        <f>'DEMİR DETAYI'!H21</f>
        <v>-</v>
      </c>
      <c r="G7" s="120" t="str">
        <f>'DEMİR DETAYI'!H19</f>
        <v>-</v>
      </c>
      <c r="H7" s="185" t="s">
        <v>73</v>
      </c>
      <c r="I7" s="126" t="s">
        <v>73</v>
      </c>
      <c r="J7" s="120" t="s">
        <v>73</v>
      </c>
      <c r="K7" s="120"/>
      <c r="L7" s="120"/>
      <c r="M7" s="120"/>
      <c r="N7" s="120"/>
      <c r="O7" s="121"/>
      <c r="P7" s="121"/>
      <c r="Q7" s="121"/>
      <c r="R7" s="122"/>
    </row>
    <row r="8" spans="1:18" ht="30" hidden="1" customHeight="1">
      <c r="A8" s="147" t="s">
        <v>109</v>
      </c>
      <c r="B8" s="121"/>
      <c r="C8" s="121">
        <v>5</v>
      </c>
      <c r="D8" s="123"/>
      <c r="E8" s="124" t="s">
        <v>5</v>
      </c>
      <c r="F8" s="120">
        <f>'DEMİR DETAYI'!Q23</f>
        <v>0</v>
      </c>
      <c r="G8" s="120">
        <v>20</v>
      </c>
      <c r="H8" s="144">
        <f>ROUND(üstgörünümveenkesit!BV8/DEMİRMETRAJI!G8*100+1,0)</f>
        <v>9</v>
      </c>
      <c r="I8" s="126">
        <v>5.4</v>
      </c>
      <c r="J8" s="120" t="s">
        <v>73</v>
      </c>
      <c r="K8" s="120"/>
      <c r="L8" s="120"/>
      <c r="M8" s="120">
        <f>I8*H8</f>
        <v>48.6</v>
      </c>
      <c r="N8" s="120"/>
      <c r="O8" s="121"/>
      <c r="P8" s="121"/>
      <c r="Q8" s="121"/>
      <c r="R8" s="122"/>
    </row>
    <row r="9" spans="1:18" ht="30" hidden="1" customHeight="1">
      <c r="A9" s="147" t="s">
        <v>108</v>
      </c>
      <c r="B9" s="121"/>
      <c r="C9" s="121">
        <v>6</v>
      </c>
      <c r="D9" s="123"/>
      <c r="E9" s="124" t="s">
        <v>5</v>
      </c>
      <c r="F9" s="120">
        <f>'DEMİR DETAYI'!Q24</f>
        <v>0</v>
      </c>
      <c r="G9" s="120">
        <f>'DEMİR DETAYI'!S24</f>
        <v>0</v>
      </c>
      <c r="H9" s="144">
        <v>11</v>
      </c>
      <c r="I9" s="126">
        <v>5.4</v>
      </c>
      <c r="J9" s="120" t="s">
        <v>73</v>
      </c>
      <c r="K9" s="120"/>
      <c r="L9" s="120">
        <f>I9*H9</f>
        <v>59.4</v>
      </c>
      <c r="M9" s="120"/>
      <c r="N9" s="120"/>
      <c r="O9" s="121"/>
      <c r="P9" s="121"/>
      <c r="Q9" s="121"/>
      <c r="R9" s="122"/>
    </row>
    <row r="10" spans="1:18" ht="38.25" customHeight="1">
      <c r="A10" s="148" t="s">
        <v>165</v>
      </c>
      <c r="B10" s="128"/>
      <c r="C10" s="121">
        <v>7</v>
      </c>
      <c r="D10" s="123"/>
      <c r="E10" s="124" t="s">
        <v>5</v>
      </c>
      <c r="F10" s="120">
        <f>'DEMİR DETAYI'!Q26</f>
        <v>12</v>
      </c>
      <c r="G10" s="120">
        <f>'DEMİR DETAYI'!S26</f>
        <v>20</v>
      </c>
      <c r="H10" s="144">
        <f>((((I6/G10)*100)+1)+(((I4/G10)*100)+1))*2</f>
        <v>60</v>
      </c>
      <c r="I10" s="126">
        <f>üstgörünümveenkesit!BV6</f>
        <v>6</v>
      </c>
      <c r="J10" s="120" t="s">
        <v>73</v>
      </c>
      <c r="K10" s="120"/>
      <c r="L10" s="120">
        <f>I10*H10</f>
        <v>360</v>
      </c>
      <c r="M10" s="120"/>
      <c r="N10" s="120"/>
      <c r="O10" s="121"/>
      <c r="P10" s="121"/>
      <c r="Q10" s="121"/>
      <c r="R10" s="122"/>
    </row>
    <row r="11" spans="1:18" ht="30" hidden="1" customHeight="1">
      <c r="A11" s="158" t="s">
        <v>150</v>
      </c>
      <c r="B11" s="128"/>
      <c r="C11" s="121">
        <v>8</v>
      </c>
      <c r="D11" s="123"/>
      <c r="E11" s="124" t="s">
        <v>5</v>
      </c>
      <c r="F11" s="120" t="s">
        <v>73</v>
      </c>
      <c r="G11" s="120" t="str">
        <f>'DEMİR DETAYI'!S27</f>
        <v>-</v>
      </c>
      <c r="H11" s="144" t="e">
        <f>ROUNDUP(I7/G11*100*2,0)</f>
        <v>#VALUE!</v>
      </c>
      <c r="I11" s="126" t="s">
        <v>73</v>
      </c>
      <c r="J11" s="120" t="s">
        <v>73</v>
      </c>
      <c r="K11" s="120"/>
      <c r="L11" s="120"/>
      <c r="M11" s="120"/>
      <c r="N11" s="120"/>
      <c r="O11" s="121"/>
      <c r="P11" s="121"/>
      <c r="Q11" s="121"/>
      <c r="R11" s="122"/>
    </row>
    <row r="12" spans="1:18" ht="30" hidden="1" customHeight="1">
      <c r="A12" s="147" t="s">
        <v>109</v>
      </c>
      <c r="B12" s="128"/>
      <c r="C12" s="121">
        <v>9</v>
      </c>
      <c r="D12" s="123"/>
      <c r="E12" s="124" t="s">
        <v>5</v>
      </c>
      <c r="F12" s="120" t="s">
        <v>73</v>
      </c>
      <c r="G12" s="120" t="s">
        <v>73</v>
      </c>
      <c r="H12" s="144" t="e">
        <f>ROUNDUP(I8/G12*100*2,0)</f>
        <v>#VALUE!</v>
      </c>
      <c r="I12" s="126" t="s">
        <v>73</v>
      </c>
      <c r="J12" s="120" t="s">
        <v>73</v>
      </c>
      <c r="K12" s="120"/>
      <c r="L12" s="120"/>
      <c r="M12" s="120"/>
      <c r="N12" s="120"/>
      <c r="O12" s="121"/>
      <c r="P12" s="121"/>
      <c r="Q12" s="121"/>
      <c r="R12" s="122"/>
    </row>
    <row r="13" spans="1:18" ht="30" hidden="1" customHeight="1">
      <c r="A13" s="147" t="s">
        <v>109</v>
      </c>
      <c r="B13" s="128"/>
      <c r="C13" s="121">
        <v>10</v>
      </c>
      <c r="D13" s="123"/>
      <c r="E13" s="124" t="s">
        <v>5</v>
      </c>
      <c r="F13" s="120" t="s">
        <v>73</v>
      </c>
      <c r="G13" s="120" t="str">
        <f>'DEMİR DETAYI'!S28</f>
        <v>-</v>
      </c>
      <c r="H13" s="144" t="e">
        <f>ROUNDUP(I9/G13*100*2,0)</f>
        <v>#VALUE!</v>
      </c>
      <c r="I13" s="126" t="s">
        <v>73</v>
      </c>
      <c r="J13" s="120" t="s">
        <v>73</v>
      </c>
      <c r="K13" s="120"/>
      <c r="L13" s="120"/>
      <c r="M13" s="120"/>
      <c r="N13" s="120"/>
      <c r="O13" s="121"/>
      <c r="P13" s="121"/>
      <c r="Q13" s="121"/>
      <c r="R13" s="122"/>
    </row>
    <row r="14" spans="1:18" ht="30" hidden="1" customHeight="1">
      <c r="A14" s="147" t="s">
        <v>151</v>
      </c>
      <c r="B14" s="128"/>
      <c r="C14" s="121">
        <v>11</v>
      </c>
      <c r="D14" s="123"/>
      <c r="E14" s="124" t="s">
        <v>5</v>
      </c>
      <c r="F14" s="120" t="s">
        <v>73</v>
      </c>
      <c r="G14" s="120" t="s">
        <v>73</v>
      </c>
      <c r="H14" s="144" t="e">
        <f>ROUNDUP(I10/G14*100*2,0)</f>
        <v>#VALUE!</v>
      </c>
      <c r="I14" s="126" t="s">
        <v>73</v>
      </c>
      <c r="J14" s="120" t="s">
        <v>73</v>
      </c>
      <c r="K14" s="120"/>
      <c r="L14" s="120"/>
      <c r="M14" s="120"/>
      <c r="N14" s="120"/>
      <c r="O14" s="121"/>
      <c r="P14" s="121"/>
      <c r="Q14" s="121"/>
      <c r="R14" s="122"/>
    </row>
    <row r="15" spans="1:18" ht="30" customHeight="1">
      <c r="A15" s="147" t="s">
        <v>161</v>
      </c>
      <c r="B15" s="128"/>
      <c r="C15" s="121">
        <v>9</v>
      </c>
      <c r="D15" s="123"/>
      <c r="E15" s="124" t="s">
        <v>5</v>
      </c>
      <c r="F15" s="120">
        <v>12</v>
      </c>
      <c r="G15" s="120">
        <v>40</v>
      </c>
      <c r="H15" s="144">
        <f>((üstgörünümveenkesit!BV6/DEMİRMETRAJI!G15)*100)+1</f>
        <v>16</v>
      </c>
      <c r="I15" s="126">
        <f>'DEMİR DETAYI'!T2/100</f>
        <v>1.4</v>
      </c>
      <c r="J15" s="120"/>
      <c r="K15" s="120"/>
      <c r="L15" s="120">
        <f>I15*H15</f>
        <v>22.4</v>
      </c>
      <c r="M15" s="120"/>
      <c r="N15" s="120"/>
      <c r="O15" s="121"/>
      <c r="P15" s="121"/>
      <c r="Q15" s="121"/>
      <c r="R15" s="122"/>
    </row>
    <row r="16" spans="1:18" ht="30" customHeight="1">
      <c r="A16" s="148" t="s">
        <v>79</v>
      </c>
      <c r="B16" s="120"/>
      <c r="C16" s="121" t="s">
        <v>24</v>
      </c>
      <c r="D16" s="129">
        <v>1</v>
      </c>
      <c r="E16" s="124" t="s">
        <v>5</v>
      </c>
      <c r="F16" s="120">
        <v>12</v>
      </c>
      <c r="G16" s="120">
        <v>25</v>
      </c>
      <c r="H16" s="130">
        <v>10</v>
      </c>
      <c r="I16" s="126">
        <f>üstgörünümveenkesit!CL2+üstgörünümveenkesit!BV16-0.1+'RİCAT VE RADYE'!O21/100</f>
        <v>2.15</v>
      </c>
      <c r="J16" s="126">
        <f>'RİCAT VE RADYE'!O21/100</f>
        <v>0.5</v>
      </c>
      <c r="K16" s="120"/>
      <c r="L16" s="120">
        <f>I16*H16</f>
        <v>21.5</v>
      </c>
      <c r="M16" s="120"/>
      <c r="N16" s="120"/>
      <c r="O16" s="121"/>
      <c r="P16" s="121"/>
      <c r="Q16" s="121"/>
      <c r="R16" s="122"/>
    </row>
    <row r="17" spans="1:18" ht="30" customHeight="1">
      <c r="A17" s="148" t="s">
        <v>80</v>
      </c>
      <c r="B17" s="120"/>
      <c r="C17" s="121" t="s">
        <v>24</v>
      </c>
      <c r="D17" s="129">
        <v>2</v>
      </c>
      <c r="E17" s="124" t="s">
        <v>5</v>
      </c>
      <c r="F17" s="120">
        <v>12</v>
      </c>
      <c r="G17" s="120">
        <v>25</v>
      </c>
      <c r="H17" s="130">
        <v>10</v>
      </c>
      <c r="I17" s="126">
        <f>I16</f>
        <v>2.15</v>
      </c>
      <c r="J17" s="126">
        <f>J16</f>
        <v>0.5</v>
      </c>
      <c r="K17" s="120"/>
      <c r="L17" s="120">
        <f t="shared" ref="L17:L35" si="0">I17*H17</f>
        <v>21.5</v>
      </c>
      <c r="M17" s="120"/>
      <c r="N17" s="120"/>
      <c r="O17" s="121"/>
      <c r="P17" s="121"/>
      <c r="Q17" s="121"/>
      <c r="R17" s="122"/>
    </row>
    <row r="18" spans="1:18" ht="30" customHeight="1">
      <c r="A18" s="148" t="s">
        <v>81</v>
      </c>
      <c r="B18" s="120"/>
      <c r="C18" s="121" t="s">
        <v>24</v>
      </c>
      <c r="D18" s="129">
        <v>3</v>
      </c>
      <c r="E18" s="124" t="s">
        <v>5</v>
      </c>
      <c r="F18" s="120">
        <v>12</v>
      </c>
      <c r="G18" s="120">
        <v>25</v>
      </c>
      <c r="H18" s="130">
        <v>10</v>
      </c>
      <c r="I18" s="126">
        <f>I16</f>
        <v>2.15</v>
      </c>
      <c r="J18" s="126">
        <f>J16</f>
        <v>0.5</v>
      </c>
      <c r="K18" s="120"/>
      <c r="L18" s="120">
        <f t="shared" si="0"/>
        <v>21.5</v>
      </c>
      <c r="M18" s="120"/>
      <c r="N18" s="120"/>
      <c r="O18" s="121"/>
      <c r="P18" s="121"/>
      <c r="Q18" s="121"/>
      <c r="R18" s="122"/>
    </row>
    <row r="19" spans="1:18" ht="30" customHeight="1">
      <c r="A19" s="148" t="s">
        <v>82</v>
      </c>
      <c r="B19" s="120"/>
      <c r="C19" s="121" t="s">
        <v>24</v>
      </c>
      <c r="D19" s="129">
        <v>4</v>
      </c>
      <c r="E19" s="124" t="s">
        <v>5</v>
      </c>
      <c r="F19" s="120">
        <v>12</v>
      </c>
      <c r="G19" s="120">
        <v>25</v>
      </c>
      <c r="H19" s="130">
        <v>10</v>
      </c>
      <c r="I19" s="126">
        <f>I16</f>
        <v>2.15</v>
      </c>
      <c r="J19" s="126">
        <f>J16</f>
        <v>0.5</v>
      </c>
      <c r="K19" s="120"/>
      <c r="L19" s="120">
        <f t="shared" si="0"/>
        <v>21.5</v>
      </c>
      <c r="M19" s="120"/>
      <c r="N19" s="120"/>
      <c r="O19" s="121"/>
      <c r="P19" s="121"/>
      <c r="Q19" s="121"/>
      <c r="R19" s="122"/>
    </row>
    <row r="20" spans="1:18" ht="30" customHeight="1">
      <c r="A20" s="148" t="s">
        <v>79</v>
      </c>
      <c r="B20" s="120"/>
      <c r="C20" s="121" t="s">
        <v>34</v>
      </c>
      <c r="D20" s="129">
        <v>1</v>
      </c>
      <c r="E20" s="124" t="s">
        <v>5</v>
      </c>
      <c r="F20" s="120">
        <v>12</v>
      </c>
      <c r="G20" s="120">
        <v>25</v>
      </c>
      <c r="H20" s="130">
        <v>5</v>
      </c>
      <c r="I20" s="126">
        <f>üstgörünümveenkesit!BV30+DEMİRMETRAJI!J20-0.05</f>
        <v>2.4500000000000002</v>
      </c>
      <c r="J20" s="126">
        <f>'RİCAT VE RADYE'!N30/100</f>
        <v>0.5</v>
      </c>
      <c r="K20" s="120"/>
      <c r="L20" s="120">
        <f t="shared" si="0"/>
        <v>12.25</v>
      </c>
      <c r="M20" s="120"/>
      <c r="N20" s="120"/>
      <c r="O20" s="121"/>
      <c r="P20" s="121"/>
      <c r="Q20" s="121"/>
      <c r="R20" s="122"/>
    </row>
    <row r="21" spans="1:18" ht="30" customHeight="1">
      <c r="A21" s="148" t="s">
        <v>80</v>
      </c>
      <c r="B21" s="120"/>
      <c r="C21" s="121" t="s">
        <v>34</v>
      </c>
      <c r="D21" s="129">
        <v>2</v>
      </c>
      <c r="E21" s="124" t="s">
        <v>5</v>
      </c>
      <c r="F21" s="120">
        <v>12</v>
      </c>
      <c r="G21" s="120">
        <v>25</v>
      </c>
      <c r="H21" s="130">
        <f>H20</f>
        <v>5</v>
      </c>
      <c r="I21" s="126">
        <f>üstgörünümveenkesit!BV32+'RİCAT VE RADYE'!G30*0.01-0.05+J21</f>
        <v>2.4500000000000002</v>
      </c>
      <c r="J21" s="126">
        <f>J20</f>
        <v>0.5</v>
      </c>
      <c r="K21" s="120"/>
      <c r="L21" s="120">
        <f t="shared" si="0"/>
        <v>12.25</v>
      </c>
      <c r="M21" s="120"/>
      <c r="N21" s="120"/>
      <c r="O21" s="121"/>
      <c r="P21" s="121"/>
      <c r="Q21" s="121"/>
      <c r="R21" s="122"/>
    </row>
    <row r="22" spans="1:18" ht="30" customHeight="1">
      <c r="A22" s="148" t="s">
        <v>81</v>
      </c>
      <c r="B22" s="120"/>
      <c r="C22" s="121" t="s">
        <v>34</v>
      </c>
      <c r="D22" s="129">
        <v>3</v>
      </c>
      <c r="E22" s="124" t="s">
        <v>5</v>
      </c>
      <c r="F22" s="120">
        <v>12</v>
      </c>
      <c r="G22" s="120">
        <v>25</v>
      </c>
      <c r="H22" s="130">
        <f>H21</f>
        <v>5</v>
      </c>
      <c r="I22" s="126">
        <f>üstgörünümveenkesit!BV34+'RİCAT VE RADYE'!G30*0.01-0.05+J22</f>
        <v>2.4500000000000002</v>
      </c>
      <c r="J22" s="126">
        <f>J20</f>
        <v>0.5</v>
      </c>
      <c r="K22" s="120"/>
      <c r="L22" s="120">
        <f t="shared" si="0"/>
        <v>12.25</v>
      </c>
      <c r="M22" s="120"/>
      <c r="N22" s="120"/>
      <c r="O22" s="121"/>
      <c r="P22" s="121"/>
      <c r="Q22" s="121"/>
      <c r="R22" s="122"/>
    </row>
    <row r="23" spans="1:18" ht="30" customHeight="1">
      <c r="A23" s="148" t="s">
        <v>82</v>
      </c>
      <c r="B23" s="120"/>
      <c r="C23" s="121" t="s">
        <v>34</v>
      </c>
      <c r="D23" s="129">
        <v>4</v>
      </c>
      <c r="E23" s="124" t="s">
        <v>5</v>
      </c>
      <c r="F23" s="120">
        <v>12</v>
      </c>
      <c r="G23" s="120">
        <v>25</v>
      </c>
      <c r="H23" s="130">
        <f>H22</f>
        <v>5</v>
      </c>
      <c r="I23" s="126">
        <f>üstgörünümveenkesit!BV36+'RİCAT VE RADYE'!G30*0.01-0.05+J23</f>
        <v>2.4500000000000002</v>
      </c>
      <c r="J23" s="126">
        <f>J20</f>
        <v>0.5</v>
      </c>
      <c r="K23" s="120"/>
      <c r="L23" s="120">
        <f t="shared" si="0"/>
        <v>12.25</v>
      </c>
      <c r="M23" s="120"/>
      <c r="N23" s="120"/>
      <c r="O23" s="121"/>
      <c r="P23" s="121"/>
      <c r="Q23" s="121"/>
      <c r="R23" s="122"/>
    </row>
    <row r="24" spans="1:18" ht="45" customHeight="1">
      <c r="A24" s="148" t="s">
        <v>51</v>
      </c>
      <c r="B24" s="120"/>
      <c r="C24" s="131" t="s">
        <v>6</v>
      </c>
      <c r="D24" s="132" t="s">
        <v>155</v>
      </c>
      <c r="E24" s="124" t="s">
        <v>5</v>
      </c>
      <c r="F24" s="120">
        <v>12</v>
      </c>
      <c r="G24" s="120">
        <v>25</v>
      </c>
      <c r="H24" s="130">
        <v>6</v>
      </c>
      <c r="I24" s="120">
        <f>ROUND((üstgörünümveenkesit!BV24+üstgörünümveenkesit!BV8+üstgörünümveenkesit!BV12*2)/2,2)</f>
        <v>2.75</v>
      </c>
      <c r="J24" s="120" t="s">
        <v>73</v>
      </c>
      <c r="K24" s="120"/>
      <c r="L24" s="120">
        <f t="shared" si="0"/>
        <v>16.5</v>
      </c>
      <c r="M24" s="120"/>
      <c r="N24" s="120"/>
      <c r="O24" s="121"/>
      <c r="P24" s="121"/>
      <c r="Q24" s="121"/>
      <c r="R24" s="122"/>
    </row>
    <row r="25" spans="1:18" ht="44.25" customHeight="1">
      <c r="A25" s="148" t="s">
        <v>52</v>
      </c>
      <c r="B25" s="120"/>
      <c r="C25" s="131" t="s">
        <v>6</v>
      </c>
      <c r="D25" s="132" t="s">
        <v>155</v>
      </c>
      <c r="E25" s="124" t="s">
        <v>5</v>
      </c>
      <c r="F25" s="120">
        <v>12</v>
      </c>
      <c r="G25" s="120">
        <v>25</v>
      </c>
      <c r="H25" s="130">
        <v>6</v>
      </c>
      <c r="I25" s="120">
        <f>ROUND((üstgörünümveenkesit!BV26+üstgörünümveenkesit!BV8+üstgörünümveenkesit!BV12*2)/2,2)</f>
        <v>2.75</v>
      </c>
      <c r="J25" s="120" t="s">
        <v>73</v>
      </c>
      <c r="K25" s="120"/>
      <c r="L25" s="120">
        <f t="shared" si="0"/>
        <v>16.5</v>
      </c>
      <c r="M25" s="120"/>
      <c r="N25" s="120"/>
      <c r="O25" s="120"/>
      <c r="P25" s="130"/>
      <c r="Q25" s="126"/>
      <c r="R25" s="133"/>
    </row>
    <row r="26" spans="1:18" ht="45.75" customHeight="1">
      <c r="A26" s="148" t="s">
        <v>51</v>
      </c>
      <c r="B26" s="120"/>
      <c r="C26" s="131" t="s">
        <v>7</v>
      </c>
      <c r="D26" s="132" t="s">
        <v>155</v>
      </c>
      <c r="E26" s="124" t="s">
        <v>5</v>
      </c>
      <c r="F26" s="120">
        <v>12</v>
      </c>
      <c r="G26" s="120">
        <v>25</v>
      </c>
      <c r="H26" s="130">
        <v>6</v>
      </c>
      <c r="I26" s="126">
        <f>(0+üstgörünümveenkesit!BV38)/2+DEMİRMETRAJI!J28-0.05</f>
        <v>1.7</v>
      </c>
      <c r="J26" s="126">
        <f>'RİCAT VE RADYE'!C27+'RİCAT VE RADYE'!C32+'RİCAT VE RADYE'!D30</f>
        <v>0.8</v>
      </c>
      <c r="K26" s="120"/>
      <c r="L26" s="120">
        <f t="shared" si="0"/>
        <v>10.199999999999999</v>
      </c>
      <c r="M26" s="120"/>
      <c r="N26" s="120"/>
      <c r="O26" s="126"/>
      <c r="P26" s="126"/>
      <c r="Q26" s="121"/>
      <c r="R26" s="122"/>
    </row>
    <row r="27" spans="1:18" ht="51" customHeight="1">
      <c r="A27" s="148" t="s">
        <v>52</v>
      </c>
      <c r="B27" s="120"/>
      <c r="C27" s="131" t="s">
        <v>7</v>
      </c>
      <c r="D27" s="132" t="s">
        <v>155</v>
      </c>
      <c r="E27" s="124" t="s">
        <v>5</v>
      </c>
      <c r="F27" s="120">
        <v>12</v>
      </c>
      <c r="G27" s="120">
        <v>25</v>
      </c>
      <c r="H27" s="130">
        <v>6</v>
      </c>
      <c r="I27" s="126">
        <f>(0+üstgörünümveenkesit!BV38)/2+DEMİRMETRAJI!J28-0.05</f>
        <v>1.7</v>
      </c>
      <c r="J27" s="126">
        <f>J26</f>
        <v>0.8</v>
      </c>
      <c r="K27" s="120"/>
      <c r="L27" s="120">
        <f t="shared" si="0"/>
        <v>10.199999999999999</v>
      </c>
      <c r="M27" s="120"/>
      <c r="N27" s="120"/>
      <c r="O27" s="120"/>
      <c r="P27" s="126"/>
      <c r="Q27" s="121"/>
      <c r="R27" s="122"/>
    </row>
    <row r="28" spans="1:18" ht="30" customHeight="1">
      <c r="A28" s="147" t="s">
        <v>45</v>
      </c>
      <c r="B28" s="121"/>
      <c r="C28" s="121" t="s">
        <v>8</v>
      </c>
      <c r="D28" s="134"/>
      <c r="E28" s="124" t="s">
        <v>5</v>
      </c>
      <c r="F28" s="120">
        <v>12</v>
      </c>
      <c r="G28" s="120">
        <v>25</v>
      </c>
      <c r="H28" s="127">
        <f>ROUND(üstgörünümveenkesit!BV8/DEMİRMETRAJI!G28*100,0)</f>
        <v>6</v>
      </c>
      <c r="I28" s="126">
        <f>üstgörünümveenkesit!BV38+DEMİRMETRAJI!J28+0.5-0.05</f>
        <v>3.15</v>
      </c>
      <c r="J28" s="126">
        <f>J26</f>
        <v>0.8</v>
      </c>
      <c r="K28" s="120"/>
      <c r="L28" s="120">
        <f t="shared" si="0"/>
        <v>18.899999999999999</v>
      </c>
      <c r="M28" s="120"/>
      <c r="N28" s="120"/>
      <c r="O28" s="121"/>
      <c r="P28" s="121"/>
      <c r="Q28" s="121"/>
      <c r="R28" s="122"/>
    </row>
    <row r="29" spans="1:18" ht="30" customHeight="1">
      <c r="A29" s="147" t="s">
        <v>46</v>
      </c>
      <c r="B29" s="121"/>
      <c r="C29" s="121" t="s">
        <v>8</v>
      </c>
      <c r="D29" s="134"/>
      <c r="E29" s="124" t="s">
        <v>5</v>
      </c>
      <c r="F29" s="120">
        <v>12</v>
      </c>
      <c r="G29" s="120">
        <v>25</v>
      </c>
      <c r="H29" s="127">
        <f>ROUND(üstgörünümveenkesit!BV8/DEMİRMETRAJI!G29*100,0)</f>
        <v>6</v>
      </c>
      <c r="I29" s="126">
        <f>üstgörünümveenkesit!BV40+DEMİRMETRAJI!J29-0.05+0.5</f>
        <v>3.15</v>
      </c>
      <c r="J29" s="126">
        <f>J26</f>
        <v>0.8</v>
      </c>
      <c r="K29" s="120"/>
      <c r="L29" s="120">
        <f t="shared" si="0"/>
        <v>18.899999999999999</v>
      </c>
      <c r="M29" s="120"/>
      <c r="N29" s="120"/>
      <c r="O29" s="121"/>
      <c r="P29" s="121"/>
      <c r="Q29" s="121"/>
      <c r="R29" s="122"/>
    </row>
    <row r="30" spans="1:18" ht="30" customHeight="1">
      <c r="A30" s="147" t="s">
        <v>47</v>
      </c>
      <c r="B30" s="121"/>
      <c r="C30" s="121" t="s">
        <v>11</v>
      </c>
      <c r="D30" s="134"/>
      <c r="E30" s="124" t="s">
        <v>5</v>
      </c>
      <c r="F30" s="120">
        <v>12</v>
      </c>
      <c r="G30" s="120" t="s">
        <v>73</v>
      </c>
      <c r="H30" s="130">
        <v>3</v>
      </c>
      <c r="I30" s="126">
        <f>üstgörünümveenkesit!BO12-0.1</f>
        <v>3.4</v>
      </c>
      <c r="J30" s="120" t="s">
        <v>73</v>
      </c>
      <c r="K30" s="120"/>
      <c r="L30" s="120">
        <f t="shared" si="0"/>
        <v>10.199999999999999</v>
      </c>
      <c r="M30" s="120"/>
      <c r="N30" s="120"/>
      <c r="O30" s="121"/>
      <c r="P30" s="121"/>
      <c r="Q30" s="121"/>
      <c r="R30" s="122"/>
    </row>
    <row r="31" spans="1:18" ht="30" customHeight="1">
      <c r="A31" s="147" t="s">
        <v>48</v>
      </c>
      <c r="B31" s="121"/>
      <c r="C31" s="121" t="s">
        <v>11</v>
      </c>
      <c r="D31" s="134"/>
      <c r="E31" s="124" t="s">
        <v>5</v>
      </c>
      <c r="F31" s="120">
        <v>12</v>
      </c>
      <c r="G31" s="120" t="s">
        <v>73</v>
      </c>
      <c r="H31" s="130">
        <v>3</v>
      </c>
      <c r="I31" s="126">
        <f>üstgörünümveenkesit!A12-0.1</f>
        <v>3.4</v>
      </c>
      <c r="J31" s="120" t="s">
        <v>73</v>
      </c>
      <c r="K31" s="120"/>
      <c r="L31" s="120">
        <f t="shared" si="0"/>
        <v>10.199999999999999</v>
      </c>
      <c r="M31" s="120"/>
      <c r="N31" s="120"/>
      <c r="O31" s="121"/>
      <c r="P31" s="121"/>
      <c r="Q31" s="121"/>
      <c r="R31" s="122"/>
    </row>
    <row r="32" spans="1:18" ht="41.25" customHeight="1">
      <c r="A32" s="148" t="s">
        <v>49</v>
      </c>
      <c r="B32" s="120"/>
      <c r="C32" s="131" t="s">
        <v>10</v>
      </c>
      <c r="D32" s="134"/>
      <c r="E32" s="124" t="s">
        <v>5</v>
      </c>
      <c r="F32" s="120">
        <v>12</v>
      </c>
      <c r="G32" s="120">
        <v>25</v>
      </c>
      <c r="H32" s="130">
        <f>(üstgörünümveenkesit!BV8+üstgörünümveenkesit!BV12*2)/G32*100</f>
        <v>8</v>
      </c>
      <c r="I32" s="126">
        <f>'RİCAT VE RADYE'!M6*2+'RİCAT VE RADYE'!M4+0.1</f>
        <v>1.05</v>
      </c>
      <c r="J32" s="120" t="s">
        <v>73</v>
      </c>
      <c r="K32" s="120"/>
      <c r="L32" s="120">
        <f t="shared" si="0"/>
        <v>8.4</v>
      </c>
      <c r="M32" s="120"/>
      <c r="N32" s="120"/>
      <c r="O32" s="121"/>
      <c r="P32" s="121"/>
      <c r="Q32" s="121"/>
      <c r="R32" s="122"/>
    </row>
    <row r="33" spans="1:18" ht="42" customHeight="1">
      <c r="A33" s="148" t="s">
        <v>50</v>
      </c>
      <c r="B33" s="120"/>
      <c r="C33" s="131" t="s">
        <v>10</v>
      </c>
      <c r="D33" s="134"/>
      <c r="E33" s="124" t="s">
        <v>5</v>
      </c>
      <c r="F33" s="120">
        <v>12</v>
      </c>
      <c r="G33" s="120">
        <v>25</v>
      </c>
      <c r="H33" s="130">
        <f>(üstgörünümveenkesit!BV8+üstgörünümveenkesit!BV12*2)/G33*100</f>
        <v>8</v>
      </c>
      <c r="I33" s="126">
        <f>I32</f>
        <v>1.05</v>
      </c>
      <c r="J33" s="120" t="s">
        <v>73</v>
      </c>
      <c r="K33" s="120"/>
      <c r="L33" s="120">
        <f t="shared" si="0"/>
        <v>8.4</v>
      </c>
      <c r="M33" s="120"/>
      <c r="N33" s="120"/>
      <c r="O33" s="121"/>
      <c r="P33" s="121"/>
      <c r="Q33" s="121"/>
      <c r="R33" s="122"/>
    </row>
    <row r="34" spans="1:18" ht="30" customHeight="1">
      <c r="A34" s="148" t="s">
        <v>75</v>
      </c>
      <c r="B34" s="120"/>
      <c r="C34" s="131" t="s">
        <v>74</v>
      </c>
      <c r="D34" s="123"/>
      <c r="E34" s="124" t="s">
        <v>5</v>
      </c>
      <c r="F34" s="120">
        <v>12</v>
      </c>
      <c r="G34" s="120">
        <v>25</v>
      </c>
      <c r="H34" s="130">
        <v>4</v>
      </c>
      <c r="I34" s="126">
        <f>üstgörünümveenkesit!BV8+üstgörünümveenkesit!BV12*2-0.1</f>
        <v>1.9</v>
      </c>
      <c r="J34" s="120" t="s">
        <v>73</v>
      </c>
      <c r="K34" s="120"/>
      <c r="L34" s="120">
        <f t="shared" si="0"/>
        <v>7.6</v>
      </c>
      <c r="M34" s="120"/>
      <c r="N34" s="120"/>
      <c r="O34" s="121"/>
      <c r="P34" s="121"/>
      <c r="Q34" s="121"/>
      <c r="R34" s="122"/>
    </row>
    <row r="35" spans="1:18" ht="30" customHeight="1" thickBot="1">
      <c r="A35" s="149" t="s">
        <v>76</v>
      </c>
      <c r="B35" s="150"/>
      <c r="C35" s="151" t="s">
        <v>74</v>
      </c>
      <c r="D35" s="152"/>
      <c r="E35" s="153" t="s">
        <v>5</v>
      </c>
      <c r="F35" s="150">
        <v>12</v>
      </c>
      <c r="G35" s="150">
        <v>25</v>
      </c>
      <c r="H35" s="154">
        <v>4</v>
      </c>
      <c r="I35" s="155">
        <f>I34</f>
        <v>1.9</v>
      </c>
      <c r="J35" s="150" t="s">
        <v>73</v>
      </c>
      <c r="K35" s="150"/>
      <c r="L35" s="120">
        <f t="shared" si="0"/>
        <v>7.6</v>
      </c>
      <c r="M35" s="150"/>
      <c r="N35" s="120"/>
      <c r="O35" s="156"/>
      <c r="P35" s="156"/>
      <c r="Q35" s="156"/>
      <c r="R35" s="157"/>
    </row>
    <row r="36" spans="1:18" ht="18" hidden="1" customHeight="1" thickBot="1">
      <c r="A36" s="135"/>
      <c r="B36" s="136"/>
      <c r="C36" s="137"/>
      <c r="D36" s="138"/>
      <c r="E36" s="139"/>
      <c r="F36" s="140"/>
      <c r="G36" s="140"/>
      <c r="H36" s="141"/>
      <c r="I36" s="140"/>
      <c r="J36" s="140"/>
      <c r="K36" s="140">
        <f t="shared" ref="K36:R36" si="1">SUM(K28:K35)</f>
        <v>0</v>
      </c>
      <c r="L36" s="140">
        <f>SUM(L4:L35)</f>
        <v>720.4</v>
      </c>
      <c r="M36" s="140">
        <f t="shared" si="1"/>
        <v>0</v>
      </c>
      <c r="N36" s="140">
        <f t="shared" si="1"/>
        <v>0</v>
      </c>
      <c r="O36" s="140">
        <f t="shared" si="1"/>
        <v>0</v>
      </c>
      <c r="P36" s="140">
        <f t="shared" si="1"/>
        <v>0</v>
      </c>
      <c r="Q36" s="140">
        <f t="shared" si="1"/>
        <v>0</v>
      </c>
      <c r="R36" s="142">
        <f t="shared" si="1"/>
        <v>0</v>
      </c>
    </row>
    <row r="37" spans="1:18" s="113" customFormat="1" ht="19.5" customHeight="1">
      <c r="A37" s="369" t="s">
        <v>12</v>
      </c>
      <c r="B37" s="370"/>
      <c r="C37" s="370"/>
      <c r="D37" s="370"/>
      <c r="E37" s="370"/>
      <c r="F37" s="370"/>
      <c r="G37" s="370"/>
      <c r="H37" s="370"/>
      <c r="I37" s="370"/>
      <c r="J37" s="371"/>
      <c r="K37" s="118">
        <f t="shared" ref="K37:R37" si="2">SUM(K4:K35)</f>
        <v>0</v>
      </c>
      <c r="L37" s="118">
        <f>L35+L34+L33+L32+L31+L30+L29+L28+L27+L26+L25+L24+L23+L22+L21+L20+L19+L18+L17+L16+L15+L10</f>
        <v>661</v>
      </c>
      <c r="M37" s="118">
        <f>M5+M6</f>
        <v>301</v>
      </c>
      <c r="N37" s="118">
        <f t="shared" si="2"/>
        <v>0</v>
      </c>
      <c r="O37" s="118">
        <f t="shared" si="2"/>
        <v>90.2</v>
      </c>
      <c r="P37" s="118">
        <f t="shared" si="2"/>
        <v>0</v>
      </c>
      <c r="Q37" s="118">
        <f t="shared" si="2"/>
        <v>0</v>
      </c>
      <c r="R37" s="119">
        <f t="shared" si="2"/>
        <v>0</v>
      </c>
    </row>
    <row r="38" spans="1:18" s="113" customFormat="1" ht="23.25" customHeight="1">
      <c r="A38" s="357" t="s">
        <v>13</v>
      </c>
      <c r="B38" s="358"/>
      <c r="C38" s="358"/>
      <c r="D38" s="358"/>
      <c r="E38" s="358"/>
      <c r="F38" s="358"/>
      <c r="G38" s="358"/>
      <c r="H38" s="358"/>
      <c r="I38" s="358"/>
      <c r="J38" s="359"/>
      <c r="K38" s="120">
        <v>0.61699999999999999</v>
      </c>
      <c r="L38" s="120">
        <v>0.88800000000000001</v>
      </c>
      <c r="M38" s="120">
        <v>1.208</v>
      </c>
      <c r="N38" s="120">
        <v>1.5780000000000001</v>
      </c>
      <c r="O38" s="121">
        <v>1.998</v>
      </c>
      <c r="P38" s="121">
        <v>2.4660000000000002</v>
      </c>
      <c r="Q38" s="121">
        <v>2.984</v>
      </c>
      <c r="R38" s="122">
        <v>4.17</v>
      </c>
    </row>
    <row r="39" spans="1:18" s="113" customFormat="1" ht="21" thickBot="1">
      <c r="A39" s="349" t="s">
        <v>14</v>
      </c>
      <c r="B39" s="350"/>
      <c r="C39" s="350"/>
      <c r="D39" s="350"/>
      <c r="E39" s="350"/>
      <c r="F39" s="350"/>
      <c r="G39" s="350"/>
      <c r="H39" s="350"/>
      <c r="I39" s="350"/>
      <c r="J39" s="351"/>
      <c r="K39" s="169">
        <f>ROUND(K37*K38,2)</f>
        <v>0</v>
      </c>
      <c r="L39" s="169">
        <f t="shared" ref="L39:R39" si="3">ROUND(L37*L38,0)</f>
        <v>587</v>
      </c>
      <c r="M39" s="169">
        <f t="shared" si="3"/>
        <v>364</v>
      </c>
      <c r="N39" s="169">
        <f t="shared" si="3"/>
        <v>0</v>
      </c>
      <c r="O39" s="169">
        <f t="shared" si="3"/>
        <v>180</v>
      </c>
      <c r="P39" s="169">
        <f t="shared" si="3"/>
        <v>0</v>
      </c>
      <c r="Q39" s="169">
        <f t="shared" si="3"/>
        <v>0</v>
      </c>
      <c r="R39" s="170">
        <f t="shared" si="3"/>
        <v>0</v>
      </c>
    </row>
    <row r="40" spans="1:18" s="113" customFormat="1" ht="21" thickBot="1">
      <c r="A40" s="352" t="s">
        <v>103</v>
      </c>
      <c r="B40" s="353"/>
      <c r="C40" s="353"/>
      <c r="D40" s="353"/>
      <c r="E40" s="353"/>
      <c r="F40" s="353"/>
      <c r="G40" s="353"/>
      <c r="H40" s="353"/>
      <c r="I40" s="353"/>
      <c r="J40" s="354"/>
      <c r="K40" s="355">
        <f>ROUND(SUM(K39:L39)/1000,2)</f>
        <v>0.59</v>
      </c>
      <c r="L40" s="355"/>
      <c r="M40" s="355"/>
      <c r="N40" s="355"/>
      <c r="O40" s="355"/>
      <c r="P40" s="355"/>
      <c r="Q40" s="355"/>
      <c r="R40" s="356"/>
    </row>
    <row r="41" spans="1:18" s="113" customFormat="1" ht="21" thickBot="1">
      <c r="A41" s="346" t="s">
        <v>104</v>
      </c>
      <c r="B41" s="347"/>
      <c r="C41" s="347"/>
      <c r="D41" s="347"/>
      <c r="E41" s="347"/>
      <c r="F41" s="347"/>
      <c r="G41" s="347"/>
      <c r="H41" s="347"/>
      <c r="I41" s="347"/>
      <c r="J41" s="348"/>
      <c r="K41" s="355">
        <f>ROUND(SUM(M39:R39)/1000,2)</f>
        <v>0.54</v>
      </c>
      <c r="L41" s="355"/>
      <c r="M41" s="355"/>
      <c r="N41" s="355"/>
      <c r="O41" s="355"/>
      <c r="P41" s="355"/>
      <c r="Q41" s="355"/>
      <c r="R41" s="356"/>
    </row>
    <row r="43" spans="1:18" ht="46.5" customHeight="1"/>
    <row r="45" spans="1:18" ht="15.75" customHeight="1">
      <c r="B45" s="367" t="s">
        <v>15</v>
      </c>
      <c r="C45" s="367"/>
      <c r="D45" s="367"/>
      <c r="E45" s="117"/>
      <c r="F45" s="367"/>
      <c r="G45" s="367"/>
      <c r="H45" s="367"/>
      <c r="I45" s="116"/>
      <c r="J45" s="116"/>
      <c r="K45" s="367" t="str">
        <f>üstgörünümveenkesit!E55</f>
        <v xml:space="preserve">TANZİM EDEN
…../…../2022
Sinan YAVUZHAN
İnşaat Mühendisi
</v>
      </c>
      <c r="L45" s="367"/>
      <c r="M45" s="367"/>
      <c r="N45" s="367"/>
      <c r="O45" s="367"/>
      <c r="P45" s="105"/>
      <c r="Q45" s="105"/>
      <c r="R45" s="105"/>
    </row>
    <row r="46" spans="1:18" ht="15.75" customHeight="1">
      <c r="H46" s="107"/>
      <c r="I46" s="106"/>
      <c r="J46" s="106"/>
      <c r="K46" s="345" t="s">
        <v>230</v>
      </c>
      <c r="L46" s="345"/>
      <c r="M46" s="345"/>
      <c r="N46" s="345"/>
      <c r="O46" s="345"/>
      <c r="P46" s="105"/>
      <c r="Q46" s="105"/>
      <c r="R46" s="105"/>
    </row>
    <row r="47" spans="1:18" s="100" customFormat="1" ht="18.75" customHeight="1">
      <c r="C47" s="108"/>
      <c r="D47" s="109"/>
      <c r="E47" s="110"/>
      <c r="H47" s="111"/>
      <c r="K47" s="345" t="s">
        <v>231</v>
      </c>
      <c r="L47" s="345"/>
      <c r="M47" s="345"/>
      <c r="N47" s="345"/>
      <c r="O47" s="345"/>
      <c r="P47" s="105"/>
      <c r="Q47" s="105"/>
      <c r="R47" s="105"/>
    </row>
    <row r="48" spans="1:18" ht="20.25" customHeight="1">
      <c r="K48" s="345"/>
      <c r="L48" s="345"/>
      <c r="M48" s="345"/>
      <c r="N48" s="345"/>
      <c r="O48" s="345"/>
      <c r="P48" s="105"/>
      <c r="Q48" s="105"/>
      <c r="R48" s="105"/>
    </row>
    <row r="49" spans="11:15">
      <c r="K49" s="345"/>
      <c r="L49" s="345"/>
      <c r="M49" s="345"/>
      <c r="N49" s="345"/>
      <c r="O49" s="345"/>
    </row>
  </sheetData>
  <mergeCells count="16">
    <mergeCell ref="A38:J38"/>
    <mergeCell ref="F2:R2"/>
    <mergeCell ref="A1:R1"/>
    <mergeCell ref="A2:E2"/>
    <mergeCell ref="F45:H45"/>
    <mergeCell ref="C3:E3"/>
    <mergeCell ref="K41:R41"/>
    <mergeCell ref="A37:J37"/>
    <mergeCell ref="B45:D45"/>
    <mergeCell ref="K45:O45"/>
    <mergeCell ref="K46:O46"/>
    <mergeCell ref="K47:O49"/>
    <mergeCell ref="A41:J41"/>
    <mergeCell ref="A39:J39"/>
    <mergeCell ref="A40:J40"/>
    <mergeCell ref="K40:R40"/>
  </mergeCells>
  <phoneticPr fontId="1" type="noConversion"/>
  <pageMargins left="0.55118110236220474" right="0.27559055118110237" top="0.39370078740157483" bottom="0.19685039370078741" header="0.35433070866141736" footer="0.11811023622047245"/>
  <pageSetup paperSize="9" scale="4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I30"/>
  <sheetViews>
    <sheetView tabSelected="1" zoomScale="70" zoomScaleNormal="55" zoomScaleSheetLayoutView="70" workbookViewId="0">
      <selection activeCell="F22" sqref="F22:G22"/>
    </sheetView>
  </sheetViews>
  <sheetFormatPr defaultRowHeight="12.75"/>
  <cols>
    <col min="1" max="1" width="11.85546875" style="19" customWidth="1"/>
    <col min="2" max="2" width="26" style="19" customWidth="1"/>
    <col min="3" max="9" width="20.7109375" style="19" customWidth="1"/>
    <col min="10" max="16384" width="9.140625" style="19"/>
  </cols>
  <sheetData>
    <row r="1" spans="1:9" ht="69" customHeight="1">
      <c r="A1" s="380" t="s">
        <v>72</v>
      </c>
      <c r="B1" s="380"/>
      <c r="C1" s="380"/>
      <c r="D1" s="380"/>
      <c r="E1" s="380"/>
      <c r="F1" s="380"/>
      <c r="G1" s="380"/>
      <c r="H1" s="380"/>
      <c r="I1" s="380"/>
    </row>
    <row r="2" spans="1:9" s="20" customFormat="1" ht="43.5" customHeight="1">
      <c r="A2" s="376" t="s">
        <v>60</v>
      </c>
      <c r="B2" s="376"/>
      <c r="C2" s="376"/>
      <c r="D2" s="376"/>
      <c r="E2" s="381" t="str">
        <f>üstgörünümveenkesit!AA2</f>
        <v>KANGAL TATLIPINAR</v>
      </c>
      <c r="F2" s="381"/>
      <c r="G2" s="381"/>
      <c r="H2" s="381"/>
      <c r="I2" s="381"/>
    </row>
    <row r="3" spans="1:9" ht="66.75" customHeight="1">
      <c r="A3" s="165" t="s">
        <v>61</v>
      </c>
      <c r="B3" s="165" t="s">
        <v>62</v>
      </c>
      <c r="C3" s="165" t="s">
        <v>63</v>
      </c>
      <c r="D3" s="165" t="s">
        <v>64</v>
      </c>
      <c r="E3" s="165" t="s">
        <v>65</v>
      </c>
      <c r="F3" s="165" t="s">
        <v>66</v>
      </c>
      <c r="G3" s="165" t="s">
        <v>67</v>
      </c>
      <c r="H3" s="166" t="s">
        <v>198</v>
      </c>
      <c r="I3" s="166" t="s">
        <v>106</v>
      </c>
    </row>
    <row r="4" spans="1:9" ht="46.5" customHeight="1">
      <c r="A4" s="377" t="s">
        <v>171</v>
      </c>
      <c r="B4" s="99" t="s">
        <v>166</v>
      </c>
      <c r="C4" s="159">
        <f>üstgörünümveenkesit!BV6</f>
        <v>6</v>
      </c>
      <c r="D4" s="159">
        <f>üstgörünümveenkesit!BV8+üstgörünümveenkesit!BV12*2</f>
        <v>2</v>
      </c>
      <c r="E4" s="159" t="s">
        <v>73</v>
      </c>
      <c r="F4" s="159">
        <f t="shared" ref="F4:F19" si="0">C4*D4</f>
        <v>12</v>
      </c>
      <c r="G4" s="159">
        <f>üstgörünümveenkesit!BV14</f>
        <v>0.25</v>
      </c>
      <c r="H4" s="160">
        <f>ROUND(F4*G4,2)</f>
        <v>3</v>
      </c>
      <c r="I4" s="161"/>
    </row>
    <row r="5" spans="1:9" ht="46.5" customHeight="1">
      <c r="A5" s="379"/>
      <c r="B5" s="99" t="s">
        <v>167</v>
      </c>
      <c r="C5" s="159">
        <f>$C$4</f>
        <v>6</v>
      </c>
      <c r="D5" s="159">
        <f>D4</f>
        <v>2</v>
      </c>
      <c r="E5" s="159" t="s">
        <v>73</v>
      </c>
      <c r="F5" s="159">
        <f t="shared" si="0"/>
        <v>12</v>
      </c>
      <c r="G5" s="159">
        <f>üstgörünümveenkesit!BV16</f>
        <v>0.25</v>
      </c>
      <c r="H5" s="160">
        <f t="shared" ref="H5:H21" si="1">ROUND(F5*G5,2)</f>
        <v>3</v>
      </c>
      <c r="I5" s="161"/>
    </row>
    <row r="6" spans="1:9" ht="46.5" customHeight="1">
      <c r="A6" s="377" t="s">
        <v>172</v>
      </c>
      <c r="B6" s="99" t="s">
        <v>169</v>
      </c>
      <c r="C6" s="159">
        <f>C4</f>
        <v>6</v>
      </c>
      <c r="D6" s="159">
        <f>üstgörünümveenkesit!BV10</f>
        <v>1.5</v>
      </c>
      <c r="E6" s="159"/>
      <c r="F6" s="159">
        <f>C6*D6</f>
        <v>9</v>
      </c>
      <c r="G6" s="159">
        <f>üstgörünümveenkesit!BV12</f>
        <v>0.25</v>
      </c>
      <c r="H6" s="160">
        <f t="shared" si="1"/>
        <v>2.25</v>
      </c>
      <c r="I6" s="161"/>
    </row>
    <row r="7" spans="1:9" ht="46.5" customHeight="1">
      <c r="A7" s="379"/>
      <c r="B7" s="99" t="s">
        <v>169</v>
      </c>
      <c r="C7" s="159">
        <f>üstgörünümveenkesit!BV6</f>
        <v>6</v>
      </c>
      <c r="D7" s="159">
        <f>üstgörünümveenkesit!BV10</f>
        <v>1.5</v>
      </c>
      <c r="E7" s="159"/>
      <c r="F7" s="159">
        <f>C7*D7</f>
        <v>9</v>
      </c>
      <c r="G7" s="159">
        <f>üstgörünümveenkesit!BV12</f>
        <v>0.25</v>
      </c>
      <c r="H7" s="160">
        <f t="shared" si="1"/>
        <v>2.25</v>
      </c>
      <c r="I7" s="161"/>
    </row>
    <row r="8" spans="1:9" ht="46.5" customHeight="1">
      <c r="A8" s="377" t="s">
        <v>173</v>
      </c>
      <c r="B8" s="99" t="s">
        <v>174</v>
      </c>
      <c r="C8" s="159">
        <f>üstgörünümveenkesit!BV24</f>
        <v>3.5</v>
      </c>
      <c r="D8" s="159">
        <f>üstgörünümveenkesit!BV8+üstgörünümveenkesit!BV12*2</f>
        <v>2</v>
      </c>
      <c r="E8" s="159">
        <f>üstgörünümveenkesit!BV38</f>
        <v>1.9</v>
      </c>
      <c r="F8" s="159">
        <f>(C8+D8)/2*E8</f>
        <v>5.23</v>
      </c>
      <c r="G8" s="159">
        <f>üstgörünümveenkesit!BV16</f>
        <v>0.25</v>
      </c>
      <c r="H8" s="160">
        <f t="shared" si="1"/>
        <v>1.31</v>
      </c>
      <c r="I8" s="161"/>
    </row>
    <row r="9" spans="1:9" ht="46.5" customHeight="1">
      <c r="A9" s="379"/>
      <c r="B9" s="99" t="s">
        <v>175</v>
      </c>
      <c r="C9" s="159">
        <f>üstgörünümveenkesit!BV26</f>
        <v>3.5</v>
      </c>
      <c r="D9" s="159">
        <f>D8</f>
        <v>2</v>
      </c>
      <c r="E9" s="159">
        <f>üstgörünümveenkesit!BV40</f>
        <v>1.9</v>
      </c>
      <c r="F9" s="159">
        <f>(C9+D9)/2*E9</f>
        <v>5.23</v>
      </c>
      <c r="G9" s="159">
        <f>üstgörünümveenkesit!BV16</f>
        <v>0.25</v>
      </c>
      <c r="H9" s="160">
        <f t="shared" si="1"/>
        <v>1.31</v>
      </c>
      <c r="I9" s="161"/>
    </row>
    <row r="10" spans="1:9" ht="46.5" customHeight="1">
      <c r="A10" s="377" t="s">
        <v>170</v>
      </c>
      <c r="B10" s="164" t="s">
        <v>168</v>
      </c>
      <c r="C10" s="159">
        <f>C5</f>
        <v>6</v>
      </c>
      <c r="D10" s="159">
        <f>D5</f>
        <v>2</v>
      </c>
      <c r="E10" s="159"/>
      <c r="F10" s="159">
        <f t="shared" si="0"/>
        <v>12</v>
      </c>
      <c r="G10" s="159">
        <v>0.1</v>
      </c>
      <c r="H10" s="160"/>
      <c r="I10" s="159">
        <f>ROUNDUP(F10*G10,2)</f>
        <v>1.2</v>
      </c>
    </row>
    <row r="11" spans="1:9" ht="46.5" customHeight="1">
      <c r="A11" s="378"/>
      <c r="B11" s="164" t="s">
        <v>188</v>
      </c>
      <c r="C11" s="159">
        <f t="shared" ref="C11:E12" si="2">C8</f>
        <v>3.5</v>
      </c>
      <c r="D11" s="159">
        <f t="shared" si="2"/>
        <v>2</v>
      </c>
      <c r="E11" s="159">
        <f t="shared" si="2"/>
        <v>1.9</v>
      </c>
      <c r="F11" s="159">
        <f>(C11+D11)/2*E11</f>
        <v>5.23</v>
      </c>
      <c r="G11" s="159">
        <f>G10</f>
        <v>0.1</v>
      </c>
      <c r="H11" s="160"/>
      <c r="I11" s="159">
        <f>ROUNDUP(F11*G11,2)</f>
        <v>0.53</v>
      </c>
    </row>
    <row r="12" spans="1:9" ht="55.5" customHeight="1">
      <c r="A12" s="379"/>
      <c r="B12" s="164" t="s">
        <v>189</v>
      </c>
      <c r="C12" s="159">
        <f t="shared" si="2"/>
        <v>3.5</v>
      </c>
      <c r="D12" s="159">
        <f t="shared" si="2"/>
        <v>2</v>
      </c>
      <c r="E12" s="159">
        <f t="shared" si="2"/>
        <v>1.9</v>
      </c>
      <c r="F12" s="159">
        <f>(C12+D12)/2*E12</f>
        <v>5.23</v>
      </c>
      <c r="G12" s="159">
        <f>G10</f>
        <v>0.1</v>
      </c>
      <c r="H12" s="160"/>
      <c r="I12" s="159">
        <f>ROUND(F12*G12,2)</f>
        <v>0.52</v>
      </c>
    </row>
    <row r="13" spans="1:9" ht="55.5" hidden="1" customHeight="1">
      <c r="A13" s="167" t="s">
        <v>151</v>
      </c>
      <c r="B13" s="164"/>
      <c r="C13" s="159" t="s">
        <v>73</v>
      </c>
      <c r="D13" s="159"/>
      <c r="E13" s="159"/>
      <c r="F13" s="159"/>
      <c r="G13" s="159"/>
      <c r="H13" s="160">
        <f t="shared" si="1"/>
        <v>0</v>
      </c>
      <c r="I13" s="159"/>
    </row>
    <row r="14" spans="1:9" ht="55.5" customHeight="1">
      <c r="A14" s="377" t="s">
        <v>176</v>
      </c>
      <c r="B14" s="99" t="s">
        <v>179</v>
      </c>
      <c r="C14" s="159">
        <f>üstgörünümveenkesit!BV30</f>
        <v>2</v>
      </c>
      <c r="D14" s="159">
        <f>üstgörünümveenkesit!CL2</f>
        <v>1.5</v>
      </c>
      <c r="E14" s="159" t="s">
        <v>73</v>
      </c>
      <c r="F14" s="159">
        <f t="shared" si="0"/>
        <v>3</v>
      </c>
      <c r="G14" s="159">
        <f>üstgörünümveenkesit!BV28</f>
        <v>0.25</v>
      </c>
      <c r="H14" s="160">
        <f t="shared" si="1"/>
        <v>0.75</v>
      </c>
      <c r="I14" s="161"/>
    </row>
    <row r="15" spans="1:9" ht="46.5" customHeight="1">
      <c r="A15" s="378"/>
      <c r="B15" s="99" t="s">
        <v>180</v>
      </c>
      <c r="C15" s="159">
        <f>üstgörünümveenkesit!BV32</f>
        <v>2</v>
      </c>
      <c r="D15" s="159">
        <f>D14</f>
        <v>1.5</v>
      </c>
      <c r="E15" s="159" t="s">
        <v>73</v>
      </c>
      <c r="F15" s="159">
        <f t="shared" si="0"/>
        <v>3</v>
      </c>
      <c r="G15" s="159">
        <f>üstgörünümveenkesit!BV28</f>
        <v>0.25</v>
      </c>
      <c r="H15" s="160">
        <f t="shared" si="1"/>
        <v>0.75</v>
      </c>
      <c r="I15" s="161"/>
    </row>
    <row r="16" spans="1:9" ht="46.5" customHeight="1">
      <c r="A16" s="378"/>
      <c r="B16" s="99" t="s">
        <v>181</v>
      </c>
      <c r="C16" s="159">
        <f>üstgörünümveenkesit!BV34</f>
        <v>2</v>
      </c>
      <c r="D16" s="159">
        <f>D14</f>
        <v>1.5</v>
      </c>
      <c r="E16" s="159" t="s">
        <v>73</v>
      </c>
      <c r="F16" s="159">
        <f t="shared" si="0"/>
        <v>3</v>
      </c>
      <c r="G16" s="159">
        <f>üstgörünümveenkesit!BV28</f>
        <v>0.25</v>
      </c>
      <c r="H16" s="160">
        <f t="shared" si="1"/>
        <v>0.75</v>
      </c>
      <c r="I16" s="161"/>
    </row>
    <row r="17" spans="1:9" ht="46.5" customHeight="1">
      <c r="A17" s="379"/>
      <c r="B17" s="99" t="s">
        <v>182</v>
      </c>
      <c r="C17" s="159">
        <f>üstgörünümveenkesit!BV36</f>
        <v>2</v>
      </c>
      <c r="D17" s="159">
        <f>D14</f>
        <v>1.5</v>
      </c>
      <c r="E17" s="159" t="s">
        <v>73</v>
      </c>
      <c r="F17" s="159">
        <f t="shared" si="0"/>
        <v>3</v>
      </c>
      <c r="G17" s="159">
        <f>G16</f>
        <v>0.25</v>
      </c>
      <c r="H17" s="160">
        <f t="shared" si="1"/>
        <v>0.75</v>
      </c>
      <c r="I17" s="161"/>
    </row>
    <row r="18" spans="1:9" ht="52.5" customHeight="1">
      <c r="A18" s="377" t="s">
        <v>177</v>
      </c>
      <c r="B18" s="99" t="s">
        <v>183</v>
      </c>
      <c r="C18" s="159">
        <f>üstgörünümveenkesit!BV19</f>
        <v>0.25</v>
      </c>
      <c r="D18" s="159">
        <f>üstgörünümveenkesit!BV17</f>
        <v>0.25</v>
      </c>
      <c r="E18" s="159" t="s">
        <v>73</v>
      </c>
      <c r="F18" s="159">
        <f t="shared" si="0"/>
        <v>0.06</v>
      </c>
      <c r="G18" s="159">
        <f>üstgörünümveenkesit!BV8+üstgörünümveenkesit!BV12*2</f>
        <v>2</v>
      </c>
      <c r="H18" s="160">
        <f t="shared" si="1"/>
        <v>0.12</v>
      </c>
      <c r="I18" s="161"/>
    </row>
    <row r="19" spans="1:9" ht="46.5" customHeight="1">
      <c r="A19" s="379"/>
      <c r="B19" s="99" t="s">
        <v>184</v>
      </c>
      <c r="C19" s="159">
        <f>C18</f>
        <v>0.25</v>
      </c>
      <c r="D19" s="159">
        <f>D18</f>
        <v>0.25</v>
      </c>
      <c r="E19" s="159" t="s">
        <v>73</v>
      </c>
      <c r="F19" s="159">
        <f t="shared" si="0"/>
        <v>0.06</v>
      </c>
      <c r="G19" s="159">
        <f>G18</f>
        <v>2</v>
      </c>
      <c r="H19" s="160">
        <f t="shared" si="1"/>
        <v>0.12</v>
      </c>
      <c r="I19" s="161"/>
    </row>
    <row r="20" spans="1:9" ht="46.5" customHeight="1">
      <c r="A20" s="377" t="s">
        <v>178</v>
      </c>
      <c r="B20" s="99" t="s">
        <v>185</v>
      </c>
      <c r="C20" s="159">
        <f>üstgörünümveenkesit!BV24</f>
        <v>3.5</v>
      </c>
      <c r="D20" s="159">
        <f>üstgörünümveenkesit!BV22</f>
        <v>0.25</v>
      </c>
      <c r="E20" s="159"/>
      <c r="F20" s="159">
        <f>C20*D20</f>
        <v>0.88</v>
      </c>
      <c r="G20" s="159">
        <f>üstgörünümveenkesit!BV20-üstgörünümveenkesit!BV16</f>
        <v>0.35</v>
      </c>
      <c r="H20" s="160">
        <f t="shared" si="1"/>
        <v>0.31</v>
      </c>
      <c r="I20" s="161"/>
    </row>
    <row r="21" spans="1:9" ht="46.5" customHeight="1">
      <c r="A21" s="379"/>
      <c r="B21" s="99" t="s">
        <v>186</v>
      </c>
      <c r="C21" s="159">
        <f>üstgörünümveenkesit!BV26</f>
        <v>3.5</v>
      </c>
      <c r="D21" s="159">
        <f>D20</f>
        <v>0.25</v>
      </c>
      <c r="E21" s="159"/>
      <c r="F21" s="159">
        <f>C21*D21</f>
        <v>0.88</v>
      </c>
      <c r="G21" s="159">
        <f>G20</f>
        <v>0.35</v>
      </c>
      <c r="H21" s="160">
        <f t="shared" si="1"/>
        <v>0.31</v>
      </c>
      <c r="I21" s="161"/>
    </row>
    <row r="22" spans="1:9" ht="45" customHeight="1">
      <c r="C22" s="162"/>
      <c r="D22" s="162"/>
      <c r="E22" s="162"/>
      <c r="F22" s="373" t="s">
        <v>187</v>
      </c>
      <c r="G22" s="374"/>
      <c r="H22" s="163">
        <f>SUM(H4:H21)</f>
        <v>16.98</v>
      </c>
      <c r="I22" s="163">
        <f>SUM(I4:I21)</f>
        <v>2.25</v>
      </c>
    </row>
    <row r="23" spans="1:9" ht="45" customHeight="1">
      <c r="A23" s="375" t="s">
        <v>68</v>
      </c>
      <c r="B23" s="375"/>
      <c r="C23" s="375"/>
      <c r="D23" s="375"/>
      <c r="E23" s="375"/>
      <c r="F23" s="375"/>
      <c r="G23" s="375"/>
      <c r="H23" s="375"/>
      <c r="I23" s="375"/>
    </row>
    <row r="24" spans="1:9">
      <c r="A24" s="19" t="s">
        <v>69</v>
      </c>
      <c r="F24" s="372" t="str">
        <f>DEMİRMETRAJI!K45</f>
        <v xml:space="preserve">TANZİM EDEN
…../…../2022
Sinan YAVUZHAN
İnşaat Mühendisi
</v>
      </c>
      <c r="G24" s="372"/>
      <c r="H24" s="372"/>
      <c r="I24" s="372"/>
    </row>
    <row r="25" spans="1:9">
      <c r="F25" s="372"/>
      <c r="G25" s="372"/>
      <c r="H25" s="372"/>
      <c r="I25" s="372"/>
    </row>
    <row r="26" spans="1:9" ht="22.5" customHeight="1">
      <c r="F26" s="372"/>
      <c r="G26" s="372"/>
      <c r="H26" s="372"/>
      <c r="I26" s="372"/>
    </row>
    <row r="27" spans="1:9">
      <c r="F27" s="372"/>
      <c r="G27" s="372"/>
      <c r="H27" s="372"/>
      <c r="I27" s="372"/>
    </row>
    <row r="28" spans="1:9" ht="31.5" customHeight="1">
      <c r="F28" s="372"/>
      <c r="G28" s="372"/>
      <c r="H28" s="372"/>
      <c r="I28" s="372"/>
    </row>
    <row r="29" spans="1:9">
      <c r="F29" s="372"/>
      <c r="G29" s="372"/>
      <c r="H29" s="372"/>
      <c r="I29" s="372"/>
    </row>
    <row r="30" spans="1:9">
      <c r="F30" s="372"/>
      <c r="G30" s="372"/>
      <c r="H30" s="372"/>
      <c r="I30" s="372"/>
    </row>
  </sheetData>
  <mergeCells count="13">
    <mergeCell ref="A20:A21"/>
    <mergeCell ref="A1:I1"/>
    <mergeCell ref="E2:I2"/>
    <mergeCell ref="F24:I30"/>
    <mergeCell ref="F22:G22"/>
    <mergeCell ref="A23:I23"/>
    <mergeCell ref="A2:D2"/>
    <mergeCell ref="A10:A12"/>
    <mergeCell ref="A4:A5"/>
    <mergeCell ref="A6:A7"/>
    <mergeCell ref="A8:A9"/>
    <mergeCell ref="A14:A17"/>
    <mergeCell ref="A18:A19"/>
  </mergeCells>
  <phoneticPr fontId="13" type="noConversion"/>
  <pageMargins left="0.75" right="0.75" top="1" bottom="1" header="0.5" footer="0.5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1"/>
  <dimension ref="A1:AB26"/>
  <sheetViews>
    <sheetView zoomScaleSheetLayoutView="85" workbookViewId="0">
      <selection activeCell="AG10" sqref="AG10"/>
    </sheetView>
  </sheetViews>
  <sheetFormatPr defaultRowHeight="12.75"/>
  <cols>
    <col min="1" max="1" width="3.28515625" style="19" customWidth="1"/>
    <col min="2" max="2" width="4.7109375" style="19" customWidth="1"/>
    <col min="3" max="14" width="3.28515625" style="19" customWidth="1"/>
    <col min="15" max="15" width="6.28515625" style="19" customWidth="1"/>
    <col min="16" max="21" width="3.28515625" style="19" customWidth="1"/>
    <col min="22" max="23" width="2.5703125" style="19" customWidth="1"/>
    <col min="24" max="24" width="3.28515625" style="19" customWidth="1"/>
    <col min="25" max="25" width="5.5703125" style="19" customWidth="1"/>
    <col min="26" max="27" width="3.28515625" style="19" customWidth="1"/>
    <col min="28" max="28" width="1.85546875" style="19" customWidth="1"/>
    <col min="29" max="16384" width="9.140625" style="19"/>
  </cols>
  <sheetData>
    <row r="1" spans="1:28" ht="35.25" customHeight="1">
      <c r="A1" s="392" t="s">
        <v>71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5"/>
      <c r="AB1" s="35"/>
    </row>
    <row r="2" spans="1:28" ht="47.25" customHeight="1">
      <c r="A2" s="393" t="s">
        <v>60</v>
      </c>
      <c r="B2" s="393"/>
      <c r="C2" s="393"/>
      <c r="D2" s="393"/>
      <c r="E2" s="393"/>
      <c r="F2" s="393"/>
      <c r="G2" s="393"/>
      <c r="H2" s="389" t="str">
        <f>üstgörünümveenkesit!AA2</f>
        <v>KANGAL TATLIPINAR</v>
      </c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1"/>
      <c r="AA2" s="21"/>
      <c r="AB2" s="21"/>
    </row>
    <row r="3" spans="1:28" ht="16.5">
      <c r="A3" s="387" t="s">
        <v>88</v>
      </c>
      <c r="B3" s="387"/>
      <c r="C3" s="395" t="s">
        <v>190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388" t="s">
        <v>58</v>
      </c>
      <c r="P3" s="387" t="s">
        <v>70</v>
      </c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22"/>
      <c r="AB3" s="22"/>
    </row>
    <row r="4" spans="1:28" ht="42.75" customHeight="1">
      <c r="A4" s="387"/>
      <c r="B4" s="387"/>
      <c r="C4" s="398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0"/>
      <c r="O4" s="388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22"/>
      <c r="AB4" s="22"/>
    </row>
    <row r="5" spans="1:28" ht="29.25" customHeight="1">
      <c r="A5" s="382">
        <v>1</v>
      </c>
      <c r="B5" s="382"/>
      <c r="C5" s="383" t="s">
        <v>83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  <c r="O5" s="168" t="s">
        <v>56</v>
      </c>
      <c r="P5" s="386">
        <f>Betonmiktarhesabı!H22</f>
        <v>16.98</v>
      </c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23"/>
      <c r="AB5" s="23"/>
    </row>
    <row r="6" spans="1:28" ht="29.25" customHeight="1">
      <c r="A6" s="382">
        <v>2</v>
      </c>
      <c r="B6" s="382"/>
      <c r="C6" s="383" t="s">
        <v>107</v>
      </c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168" t="s">
        <v>56</v>
      </c>
      <c r="P6" s="401">
        <f>Betonmiktarhesabı!I22</f>
        <v>2.25</v>
      </c>
      <c r="Q6" s="402"/>
      <c r="R6" s="402"/>
      <c r="S6" s="402"/>
      <c r="T6" s="402"/>
      <c r="U6" s="402"/>
      <c r="V6" s="402"/>
      <c r="W6" s="402"/>
      <c r="X6" s="402"/>
      <c r="Y6" s="402"/>
      <c r="Z6" s="403"/>
      <c r="AA6" s="23"/>
      <c r="AB6" s="23"/>
    </row>
    <row r="7" spans="1:28" ht="29.25" customHeight="1">
      <c r="A7" s="382">
        <v>3</v>
      </c>
      <c r="B7" s="382"/>
      <c r="C7" s="383" t="s">
        <v>105</v>
      </c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168" t="s">
        <v>57</v>
      </c>
      <c r="P7" s="386">
        <f>DEMİRMETRAJI!K40</f>
        <v>0.59</v>
      </c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23"/>
      <c r="AB7" s="23"/>
    </row>
    <row r="8" spans="1:28" ht="29.25" customHeight="1">
      <c r="A8" s="382">
        <v>4</v>
      </c>
      <c r="B8" s="382"/>
      <c r="C8" s="383" t="s">
        <v>226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5"/>
      <c r="O8" s="168" t="s">
        <v>57</v>
      </c>
      <c r="P8" s="386">
        <f>DEMİRMETRAJI!K41</f>
        <v>0.54</v>
      </c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23"/>
      <c r="AB8" s="23"/>
    </row>
    <row r="9" spans="1:28" ht="29.25" customHeight="1">
      <c r="A9" s="382">
        <v>5</v>
      </c>
      <c r="B9" s="382"/>
      <c r="C9" s="383" t="s">
        <v>234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5"/>
      <c r="O9" s="168" t="s">
        <v>57</v>
      </c>
      <c r="P9" s="386">
        <v>0.11</v>
      </c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23"/>
      <c r="AB9" s="23"/>
    </row>
    <row r="10" spans="1:28" ht="52.5" customHeight="1">
      <c r="A10" s="24"/>
      <c r="B10" s="24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94" t="str">
        <f>üstgörünümveenkesit!E55</f>
        <v xml:space="preserve">TANZİM EDEN
…../…../2022
Sinan YAVUZHAN
İnşaat Mühendisi
</v>
      </c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27"/>
      <c r="AB11" s="27"/>
    </row>
    <row r="12" spans="1:28" ht="1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27"/>
      <c r="AB12" s="27"/>
    </row>
    <row r="13" spans="1:28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27"/>
      <c r="AB13" s="27"/>
    </row>
    <row r="14" spans="1:28" ht="1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27"/>
      <c r="AB14" s="27"/>
    </row>
    <row r="15" spans="1:28" ht="38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27"/>
      <c r="AB15" s="27"/>
    </row>
    <row r="16" spans="1:28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27"/>
      <c r="AA16" s="27"/>
      <c r="AB16" s="27"/>
    </row>
    <row r="17" spans="1:28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8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27"/>
    </row>
    <row r="19" spans="1:28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4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4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</sheetData>
  <mergeCells count="23">
    <mergeCell ref="P11:Z15"/>
    <mergeCell ref="C8:N8"/>
    <mergeCell ref="C3:N4"/>
    <mergeCell ref="C7:N7"/>
    <mergeCell ref="C6:N6"/>
    <mergeCell ref="P6:Z6"/>
    <mergeCell ref="A3:B4"/>
    <mergeCell ref="P3:Z4"/>
    <mergeCell ref="O3:O4"/>
    <mergeCell ref="A6:B6"/>
    <mergeCell ref="H2:Z2"/>
    <mergeCell ref="A1:Z1"/>
    <mergeCell ref="A2:G2"/>
    <mergeCell ref="A9:B9"/>
    <mergeCell ref="C9:N9"/>
    <mergeCell ref="P9:Z9"/>
    <mergeCell ref="A8:B8"/>
    <mergeCell ref="A7:B7"/>
    <mergeCell ref="A5:B5"/>
    <mergeCell ref="C5:N5"/>
    <mergeCell ref="P8:Z8"/>
    <mergeCell ref="P7:Z7"/>
    <mergeCell ref="P5:Z5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="60" workbookViewId="0">
      <selection activeCell="L26" sqref="L26"/>
    </sheetView>
  </sheetViews>
  <sheetFormatPr defaultRowHeight="12.75"/>
  <cols>
    <col min="1" max="1" width="5.42578125" style="36" bestFit="1" customWidth="1"/>
    <col min="2" max="2" width="18.85546875" style="36" customWidth="1"/>
    <col min="3" max="3" width="19.7109375" style="36" customWidth="1"/>
    <col min="4" max="4" width="19.140625" style="36" customWidth="1"/>
    <col min="5" max="5" width="46.85546875" style="36" customWidth="1"/>
    <col min="6" max="6" width="17.85546875" style="36" customWidth="1"/>
    <col min="7" max="7" width="7.140625" style="36" customWidth="1"/>
    <col min="8" max="8" width="10.28515625" style="36" customWidth="1"/>
    <col min="9" max="9" width="14" style="36" customWidth="1"/>
    <col min="10" max="10" width="16.28515625" style="36" customWidth="1"/>
    <col min="11" max="11" width="9.140625" style="36"/>
    <col min="12" max="12" width="16" style="36" customWidth="1"/>
    <col min="13" max="16384" width="9.140625" style="36"/>
  </cols>
  <sheetData>
    <row r="1" spans="1:20" ht="21.75" customHeight="1">
      <c r="A1" s="409" t="str">
        <f>üstgörünümveenkesit!AA2</f>
        <v>KANGAL TATLIPINAR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20" ht="15.75" customHeight="1">
      <c r="A2" s="410" t="s">
        <v>236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20" ht="30.75" customHeight="1">
      <c r="A3" s="59" t="s">
        <v>88</v>
      </c>
      <c r="B3" s="59" t="s">
        <v>89</v>
      </c>
      <c r="C3" s="411" t="s">
        <v>90</v>
      </c>
      <c r="D3" s="411"/>
      <c r="E3" s="411"/>
      <c r="F3" s="411"/>
      <c r="G3" s="59" t="s">
        <v>58</v>
      </c>
      <c r="H3" s="59" t="s">
        <v>91</v>
      </c>
      <c r="I3" s="60" t="s">
        <v>237</v>
      </c>
      <c r="J3" s="59" t="s">
        <v>92</v>
      </c>
    </row>
    <row r="4" spans="1:20" ht="35.25" customHeight="1">
      <c r="A4" s="37">
        <v>1</v>
      </c>
      <c r="B4" s="172" t="s">
        <v>111</v>
      </c>
      <c r="C4" s="406" t="s">
        <v>117</v>
      </c>
      <c r="D4" s="406"/>
      <c r="E4" s="406"/>
      <c r="F4" s="406"/>
      <c r="G4" s="38" t="s">
        <v>56</v>
      </c>
      <c r="H4" s="39">
        <v>50</v>
      </c>
      <c r="I4" s="42"/>
      <c r="J4" s="40"/>
      <c r="L4" s="41"/>
    </row>
    <row r="5" spans="1:20" ht="35.25" hidden="1" customHeight="1">
      <c r="A5" s="37">
        <v>2</v>
      </c>
      <c r="B5" s="172" t="s">
        <v>112</v>
      </c>
      <c r="C5" s="406" t="s">
        <v>118</v>
      </c>
      <c r="D5" s="406"/>
      <c r="E5" s="406"/>
      <c r="F5" s="406"/>
      <c r="G5" s="38" t="s">
        <v>56</v>
      </c>
      <c r="H5" s="39">
        <v>0</v>
      </c>
      <c r="I5" s="40"/>
      <c r="J5" s="40"/>
      <c r="L5" s="41"/>
    </row>
    <row r="6" spans="1:20" ht="35.25" customHeight="1">
      <c r="A6" s="37">
        <v>2</v>
      </c>
      <c r="B6" s="173" t="s">
        <v>192</v>
      </c>
      <c r="C6" s="406" t="s">
        <v>193</v>
      </c>
      <c r="D6" s="406"/>
      <c r="E6" s="406"/>
      <c r="F6" s="406"/>
      <c r="G6" s="38" t="s">
        <v>56</v>
      </c>
      <c r="H6" s="39">
        <f>Malzememiktarıcetveli!P6</f>
        <v>2.25</v>
      </c>
      <c r="I6" s="40"/>
      <c r="J6" s="40"/>
      <c r="L6" s="41"/>
    </row>
    <row r="7" spans="1:20" ht="35.25" customHeight="1">
      <c r="A7" s="37">
        <v>3</v>
      </c>
      <c r="B7" s="173" t="s">
        <v>113</v>
      </c>
      <c r="C7" s="406" t="s">
        <v>119</v>
      </c>
      <c r="D7" s="406"/>
      <c r="E7" s="406"/>
      <c r="F7" s="406"/>
      <c r="G7" s="38" t="s">
        <v>56</v>
      </c>
      <c r="H7" s="39">
        <f>Malzememiktarıcetveli!P5</f>
        <v>16.98</v>
      </c>
      <c r="I7" s="40"/>
      <c r="J7" s="40"/>
      <c r="L7" s="41"/>
    </row>
    <row r="8" spans="1:20" ht="33" customHeight="1">
      <c r="A8" s="37">
        <v>4</v>
      </c>
      <c r="B8" s="173" t="s">
        <v>114</v>
      </c>
      <c r="C8" s="405" t="s">
        <v>93</v>
      </c>
      <c r="D8" s="405"/>
      <c r="E8" s="405"/>
      <c r="F8" s="405"/>
      <c r="G8" s="38" t="s">
        <v>56</v>
      </c>
      <c r="H8" s="39">
        <f>üstgörünümveenkesit!AA3*üstgörünümveenkesit!AD3*üstgörünümveenkesit!AH3</f>
        <v>13.5</v>
      </c>
      <c r="I8" s="40"/>
      <c r="J8" s="40"/>
      <c r="L8" s="43"/>
    </row>
    <row r="9" spans="1:20" ht="33" customHeight="1">
      <c r="A9" s="37">
        <v>5</v>
      </c>
      <c r="B9" s="173" t="s">
        <v>120</v>
      </c>
      <c r="C9" s="406" t="s">
        <v>121</v>
      </c>
      <c r="D9" s="406"/>
      <c r="E9" s="406"/>
      <c r="F9" s="406"/>
      <c r="G9" s="38" t="s">
        <v>57</v>
      </c>
      <c r="H9" s="39">
        <f>Malzememiktarıcetveli!P7</f>
        <v>0.59</v>
      </c>
      <c r="I9" s="40"/>
      <c r="J9" s="40"/>
      <c r="L9" s="43"/>
    </row>
    <row r="10" spans="1:20" ht="33" customHeight="1">
      <c r="A10" s="37">
        <v>6</v>
      </c>
      <c r="B10" s="173" t="s">
        <v>122</v>
      </c>
      <c r="C10" s="406" t="s">
        <v>227</v>
      </c>
      <c r="D10" s="406"/>
      <c r="E10" s="406"/>
      <c r="F10" s="406"/>
      <c r="G10" s="38" t="s">
        <v>57</v>
      </c>
      <c r="H10" s="39">
        <f>Malzememiktarıcetveli!P8</f>
        <v>0.54</v>
      </c>
      <c r="I10" s="40"/>
      <c r="J10" s="40"/>
      <c r="L10" s="43"/>
    </row>
    <row r="11" spans="1:20" ht="33" customHeight="1">
      <c r="A11" s="37">
        <v>7</v>
      </c>
      <c r="B11" s="173" t="s">
        <v>123</v>
      </c>
      <c r="C11" s="405" t="s">
        <v>124</v>
      </c>
      <c r="D11" s="405"/>
      <c r="E11" s="405"/>
      <c r="F11" s="405"/>
      <c r="G11" s="38" t="s">
        <v>56</v>
      </c>
      <c r="H11" s="39">
        <f>H7+H6</f>
        <v>19.23</v>
      </c>
      <c r="I11" s="42"/>
      <c r="J11" s="40"/>
      <c r="L11" s="44"/>
      <c r="M11" s="44"/>
      <c r="N11" s="44"/>
    </row>
    <row r="12" spans="1:20" ht="33" customHeight="1">
      <c r="A12" s="37">
        <v>8</v>
      </c>
      <c r="B12" s="173" t="s">
        <v>123</v>
      </c>
      <c r="C12" s="405" t="s">
        <v>129</v>
      </c>
      <c r="D12" s="405"/>
      <c r="E12" s="405"/>
      <c r="F12" s="405"/>
      <c r="G12" s="38" t="s">
        <v>57</v>
      </c>
      <c r="H12" s="39">
        <f>ROUND(H9*1.07+H10*1.1,2)+H14</f>
        <v>1.34</v>
      </c>
      <c r="I12" s="42"/>
      <c r="J12" s="40"/>
      <c r="L12" s="44"/>
      <c r="M12" s="44"/>
      <c r="N12" s="44"/>
    </row>
    <row r="13" spans="1:20" ht="45.75" customHeight="1">
      <c r="A13" s="37">
        <v>9</v>
      </c>
      <c r="B13" s="173" t="s">
        <v>116</v>
      </c>
      <c r="C13" s="406" t="s">
        <v>126</v>
      </c>
      <c r="D13" s="406"/>
      <c r="E13" s="406"/>
      <c r="F13" s="406"/>
      <c r="G13" s="38" t="s">
        <v>125</v>
      </c>
      <c r="H13" s="39">
        <v>0.1</v>
      </c>
      <c r="I13" s="40"/>
      <c r="J13" s="40"/>
      <c r="L13" s="44"/>
      <c r="M13" s="44"/>
      <c r="N13" s="44"/>
    </row>
    <row r="14" spans="1:20" ht="53.25" customHeight="1">
      <c r="A14" s="37">
        <v>10</v>
      </c>
      <c r="B14" s="173" t="s">
        <v>206</v>
      </c>
      <c r="C14" s="406" t="s">
        <v>232</v>
      </c>
      <c r="D14" s="406"/>
      <c r="E14" s="406"/>
      <c r="F14" s="406"/>
      <c r="G14" s="38" t="s">
        <v>57</v>
      </c>
      <c r="H14" s="39">
        <v>0.11</v>
      </c>
      <c r="I14" s="40"/>
      <c r="J14" s="40"/>
      <c r="L14" s="44"/>
      <c r="M14" s="44"/>
      <c r="N14" s="44"/>
    </row>
    <row r="15" spans="1:20" customFormat="1" ht="41.25" hidden="1" customHeight="1">
      <c r="A15" s="37">
        <v>11</v>
      </c>
      <c r="B15" s="173" t="s">
        <v>222</v>
      </c>
      <c r="C15" s="405" t="s">
        <v>223</v>
      </c>
      <c r="D15" s="405"/>
      <c r="E15" s="405"/>
      <c r="F15" s="405"/>
      <c r="G15" s="204" t="s">
        <v>128</v>
      </c>
      <c r="H15" s="39">
        <v>0</v>
      </c>
      <c r="I15" s="40"/>
      <c r="J15" s="205"/>
      <c r="K15" s="171"/>
      <c r="L15" s="57"/>
      <c r="M15" s="57"/>
      <c r="N15" s="57"/>
      <c r="T15" s="58"/>
    </row>
    <row r="16" spans="1:20" ht="45.75" hidden="1" customHeight="1">
      <c r="A16" s="37">
        <v>11</v>
      </c>
      <c r="B16" s="173" t="s">
        <v>220</v>
      </c>
      <c r="C16" s="414" t="s">
        <v>221</v>
      </c>
      <c r="D16" s="414"/>
      <c r="E16" s="414"/>
      <c r="F16" s="414"/>
      <c r="G16" s="201" t="s">
        <v>125</v>
      </c>
      <c r="H16" s="202">
        <v>0</v>
      </c>
      <c r="I16" s="40"/>
      <c r="J16" s="203"/>
      <c r="K16" s="206"/>
      <c r="M16" s="44"/>
      <c r="N16" s="44"/>
      <c r="O16" s="44"/>
    </row>
    <row r="17" spans="1:20" customFormat="1" ht="41.25" customHeight="1">
      <c r="A17" s="37">
        <v>11</v>
      </c>
      <c r="B17" s="173" t="s">
        <v>127</v>
      </c>
      <c r="C17" s="405" t="s">
        <v>115</v>
      </c>
      <c r="D17" s="405"/>
      <c r="E17" s="405"/>
      <c r="F17" s="405"/>
      <c r="G17" s="38" t="s">
        <v>128</v>
      </c>
      <c r="H17" s="39">
        <v>100</v>
      </c>
      <c r="I17" s="40"/>
      <c r="J17" s="40"/>
      <c r="K17" s="171"/>
      <c r="L17" s="57"/>
      <c r="M17" s="57"/>
      <c r="N17" s="57"/>
      <c r="T17" s="58"/>
    </row>
    <row r="18" spans="1:20" ht="28.9" customHeight="1">
      <c r="A18" s="208"/>
      <c r="B18" s="45"/>
      <c r="C18" s="46"/>
      <c r="D18" s="46"/>
      <c r="E18" s="46"/>
      <c r="F18" s="407" t="s">
        <v>205</v>
      </c>
      <c r="G18" s="408"/>
      <c r="H18" s="408"/>
      <c r="I18" s="408"/>
      <c r="J18" s="192"/>
    </row>
    <row r="19" spans="1:20" ht="15.75">
      <c r="A19" s="47"/>
      <c r="B19" s="48"/>
      <c r="C19" s="44"/>
      <c r="D19" s="44"/>
      <c r="E19" s="44"/>
      <c r="F19" s="49"/>
      <c r="G19" s="49"/>
      <c r="H19" s="49"/>
      <c r="I19" s="49"/>
      <c r="J19" s="207"/>
    </row>
    <row r="20" spans="1:20" ht="15">
      <c r="A20" s="47"/>
      <c r="B20" s="48"/>
      <c r="C20" s="44"/>
      <c r="D20" s="44"/>
      <c r="E20" s="44"/>
      <c r="F20" s="49"/>
      <c r="G20" s="49"/>
      <c r="H20" s="49"/>
      <c r="I20" s="49"/>
      <c r="J20" s="50"/>
    </row>
    <row r="21" spans="1:20" ht="15">
      <c r="A21" s="47"/>
      <c r="B21" s="48"/>
      <c r="C21" s="47"/>
      <c r="D21" s="47"/>
      <c r="E21" s="47"/>
      <c r="F21" s="49"/>
      <c r="G21" s="49"/>
      <c r="H21" s="49"/>
      <c r="I21" s="49"/>
      <c r="J21" s="50"/>
    </row>
    <row r="22" spans="1:20" ht="46.5" customHeight="1">
      <c r="A22" s="412"/>
      <c r="B22" s="412"/>
      <c r="C22" s="412"/>
      <c r="D22" s="51"/>
      <c r="E22" s="412"/>
      <c r="F22" s="51"/>
      <c r="G22" s="51"/>
      <c r="H22" s="413"/>
      <c r="I22" s="413"/>
      <c r="J22" s="413"/>
    </row>
    <row r="23" spans="1:20" ht="12.75" customHeight="1">
      <c r="A23" s="412"/>
      <c r="B23" s="412"/>
      <c r="C23" s="412"/>
      <c r="D23" s="51"/>
      <c r="E23" s="412"/>
      <c r="F23" s="51"/>
      <c r="G23" s="51"/>
      <c r="H23" s="413"/>
      <c r="I23" s="413"/>
      <c r="J23" s="413"/>
    </row>
    <row r="24" spans="1:20" ht="12.75" customHeight="1">
      <c r="A24" s="412"/>
      <c r="B24" s="412"/>
      <c r="C24" s="412"/>
      <c r="D24" s="51"/>
      <c r="E24" s="412"/>
      <c r="F24" s="51"/>
      <c r="G24" s="51"/>
      <c r="H24" s="413"/>
      <c r="I24" s="413"/>
      <c r="J24" s="413"/>
    </row>
    <row r="25" spans="1:20" ht="12.75" customHeight="1">
      <c r="A25" s="412"/>
      <c r="B25" s="412"/>
      <c r="C25" s="412"/>
      <c r="D25" s="51"/>
      <c r="E25" s="412"/>
      <c r="F25" s="51"/>
      <c r="G25" s="51"/>
      <c r="H25" s="413"/>
      <c r="I25" s="413"/>
      <c r="J25" s="413"/>
    </row>
    <row r="26" spans="1:20">
      <c r="A26" s="47"/>
      <c r="B26" s="48"/>
      <c r="C26" s="47"/>
      <c r="D26" s="47"/>
      <c r="E26" s="47"/>
      <c r="F26" s="47"/>
      <c r="G26" s="47"/>
      <c r="H26" s="52"/>
      <c r="I26" s="44"/>
      <c r="J26" s="52"/>
    </row>
    <row r="27" spans="1:20">
      <c r="A27" s="47"/>
      <c r="B27" s="48"/>
      <c r="C27" s="47"/>
      <c r="D27" s="47"/>
      <c r="E27" s="47"/>
      <c r="F27" s="47"/>
      <c r="G27" s="47"/>
      <c r="H27" s="52"/>
      <c r="I27" s="53"/>
      <c r="J27" s="52"/>
    </row>
    <row r="28" spans="1:20">
      <c r="A28" s="47"/>
      <c r="B28" s="48"/>
      <c r="C28" s="48"/>
      <c r="D28" s="48"/>
      <c r="E28" s="48"/>
      <c r="F28" s="48"/>
      <c r="G28" s="47"/>
      <c r="H28" s="52"/>
      <c r="I28" s="44"/>
      <c r="J28" s="52"/>
    </row>
    <row r="29" spans="1:20">
      <c r="A29" s="44"/>
      <c r="B29" s="44"/>
      <c r="C29" s="48"/>
      <c r="D29" s="48"/>
      <c r="E29" s="48"/>
      <c r="F29" s="48"/>
      <c r="G29" s="47"/>
      <c r="H29" s="52"/>
      <c r="I29" s="44"/>
      <c r="J29" s="44"/>
    </row>
    <row r="30" spans="1:20">
      <c r="A30" s="44"/>
      <c r="B30" s="44"/>
      <c r="C30" s="404"/>
      <c r="D30" s="404"/>
      <c r="E30" s="404"/>
      <c r="F30" s="404"/>
      <c r="G30" s="404"/>
      <c r="H30" s="54"/>
      <c r="I30" s="55"/>
      <c r="J30" s="44"/>
    </row>
    <row r="31" spans="1:20">
      <c r="A31" s="44"/>
      <c r="B31" s="44"/>
      <c r="C31" s="48"/>
      <c r="D31" s="48"/>
      <c r="E31" s="48"/>
      <c r="F31" s="48"/>
      <c r="G31" s="47"/>
      <c r="H31" s="52"/>
      <c r="I31" s="44"/>
      <c r="J31" s="44"/>
    </row>
    <row r="32" spans="1:20">
      <c r="A32" s="44"/>
      <c r="B32" s="44"/>
      <c r="C32" s="56"/>
      <c r="D32" s="56"/>
      <c r="E32" s="56"/>
      <c r="F32" s="56"/>
      <c r="G32" s="47"/>
      <c r="H32" s="54"/>
      <c r="I32" s="44"/>
      <c r="J32" s="44"/>
    </row>
    <row r="33" spans="1:10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44"/>
    </row>
  </sheetData>
  <mergeCells count="22">
    <mergeCell ref="A1:J1"/>
    <mergeCell ref="A2:J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A22:C25"/>
    <mergeCell ref="E22:E25"/>
    <mergeCell ref="H22:J25"/>
    <mergeCell ref="C30:G30"/>
    <mergeCell ref="C13:F13"/>
    <mergeCell ref="C14:F14"/>
    <mergeCell ref="C15:F15"/>
    <mergeCell ref="C16:F16"/>
    <mergeCell ref="C17:F17"/>
    <mergeCell ref="F18:I1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6</vt:i4>
      </vt:variant>
    </vt:vector>
  </HeadingPairs>
  <TitlesOfParts>
    <vt:vector size="13" baseType="lpstr">
      <vt:lpstr>üstgörünümveenkesit</vt:lpstr>
      <vt:lpstr>DEMİR DETAYI</vt:lpstr>
      <vt:lpstr>RİCAT VE RADYE</vt:lpstr>
      <vt:lpstr>DEMİRMETRAJI</vt:lpstr>
      <vt:lpstr>Betonmiktarhesabı</vt:lpstr>
      <vt:lpstr>Malzememiktarıcetveli</vt:lpstr>
      <vt:lpstr>Birim Fiyat Teklif Cetveli</vt:lpstr>
      <vt:lpstr>Betonmiktarhesabı!Yazdırma_Alanı</vt:lpstr>
      <vt:lpstr>'Birim Fiyat Teklif Cetveli'!Yazdırma_Alanı</vt:lpstr>
      <vt:lpstr>'DEMİR DETAYI'!Yazdırma_Alanı</vt:lpstr>
      <vt:lpstr>DEMİRMETRAJI!Yazdırma_Alanı</vt:lpstr>
      <vt:lpstr>'RİCAT VE RADYE'!Yazdırma_Alanı</vt:lpstr>
      <vt:lpstr>üstgörünümveenkesit!Yazdırma_Alanı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</dc:creator>
  <cp:lastModifiedBy>DiZaYnPC</cp:lastModifiedBy>
  <cp:lastPrinted>2022-07-01T10:29:36Z</cp:lastPrinted>
  <dcterms:created xsi:type="dcterms:W3CDTF">2004-04-08T13:37:22Z</dcterms:created>
  <dcterms:modified xsi:type="dcterms:W3CDTF">2022-07-20T06:40:22Z</dcterms:modified>
</cp:coreProperties>
</file>